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kce 2023\- 2025\F25005_ZŠ Čáslavská - úpravy\- 2025-02-13 FINAL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5-02_ZS_Caslavska - ZŠ V..." sheetId="2" r:id="rId2"/>
    <sheet name="Seznam figur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'25-02_ZS_Caslavska - ZŠ V...'!$C$85:$K$328</definedName>
    <definedName name="_xlnm.Print_Area" localSheetId="1">'25-02_ZS_Caslavska - ZŠ V...'!$C$4:$J$37,'25-02_ZS_Caslavska - ZŠ V...'!$C$43:$J$69,'25-02_ZS_Caslavska - ZŠ V...'!$C$75:$K$328</definedName>
    <definedName name="_xlnm.Print_Titles" localSheetId="1">'25-02_ZS_Caslavska - ZŠ V...'!$85:$85</definedName>
    <definedName name="_xlnm.Print_Area" localSheetId="2">'Seznam figur'!$C$4:$G$86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327"/>
  <c r="BH327"/>
  <c r="BG327"/>
  <c r="BF327"/>
  <c r="T327"/>
  <c r="T326"/>
  <c r="R327"/>
  <c r="R326"/>
  <c r="P327"/>
  <c r="P326"/>
  <c r="BI324"/>
  <c r="BH324"/>
  <c r="BG324"/>
  <c r="BF324"/>
  <c r="T324"/>
  <c r="T323"/>
  <c r="R324"/>
  <c r="R323"/>
  <c r="P324"/>
  <c r="P323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5"/>
  <c r="BH275"/>
  <c r="BG275"/>
  <c r="BF275"/>
  <c r="T275"/>
  <c r="R275"/>
  <c r="P275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1"/>
  <c r="J50"/>
  <c r="F50"/>
  <c r="F48"/>
  <c r="E46"/>
  <c r="J16"/>
  <c r="E16"/>
  <c r="F83"/>
  <c r="J15"/>
  <c r="J10"/>
  <c r="J48"/>
  <c i="1" r="L50"/>
  <c r="AM50"/>
  <c r="AM49"/>
  <c r="L49"/>
  <c r="AM47"/>
  <c r="L47"/>
  <c r="L45"/>
  <c r="L44"/>
  <c i="2" r="BK297"/>
  <c r="J267"/>
  <c r="BK240"/>
  <c r="J226"/>
  <c r="J162"/>
  <c r="J126"/>
  <c r="J107"/>
  <c r="BK324"/>
  <c r="J291"/>
  <c r="J281"/>
  <c r="BK275"/>
  <c r="BK257"/>
  <c r="BK194"/>
  <c r="BK162"/>
  <c r="BK155"/>
  <c r="BK138"/>
  <c r="J118"/>
  <c r="J91"/>
  <c r="BK318"/>
  <c r="J301"/>
  <c r="BK283"/>
  <c r="BK260"/>
  <c r="BK203"/>
  <c r="BK187"/>
  <c r="J160"/>
  <c r="J145"/>
  <c r="BK118"/>
  <c r="J315"/>
  <c r="BK298"/>
  <c r="J283"/>
  <c r="J260"/>
  <c r="BK245"/>
  <c r="BK232"/>
  <c r="J206"/>
  <c r="BK91"/>
  <c r="BK305"/>
  <c r="BK293"/>
  <c r="J245"/>
  <c r="J210"/>
  <c r="BK184"/>
  <c r="BK158"/>
  <c r="BK130"/>
  <c r="BK100"/>
  <c r="BK327"/>
  <c r="J318"/>
  <c r="J287"/>
  <c r="J263"/>
  <c r="J232"/>
  <c r="BK191"/>
  <c r="J165"/>
  <c r="BK148"/>
  <c r="J133"/>
  <c r="J114"/>
  <c r="J89"/>
  <c r="J309"/>
  <c r="BK291"/>
  <c r="J275"/>
  <c r="J251"/>
  <c r="BK198"/>
  <c r="J180"/>
  <c r="J167"/>
  <c r="BK151"/>
  <c r="J138"/>
  <c r="J96"/>
  <c r="BK312"/>
  <c r="J297"/>
  <c r="BK285"/>
  <c r="BK279"/>
  <c r="BK248"/>
  <c r="J236"/>
  <c r="BK218"/>
  <c r="BK180"/>
  <c r="J298"/>
  <c r="J295"/>
  <c r="BK251"/>
  <c r="BK236"/>
  <c r="BK206"/>
  <c r="J171"/>
  <c r="BK133"/>
  <c r="BK121"/>
  <c r="BK96"/>
  <c r="J327"/>
  <c r="BK315"/>
  <c r="J285"/>
  <c r="BK271"/>
  <c r="J222"/>
  <c r="J187"/>
  <c r="J158"/>
  <c r="BK142"/>
  <c r="BK126"/>
  <c r="J100"/>
  <c r="J321"/>
  <c r="BK295"/>
  <c r="J279"/>
  <c r="J274"/>
  <c r="BK222"/>
  <c r="J191"/>
  <c r="BK165"/>
  <c r="J148"/>
  <c r="J130"/>
  <c r="BK89"/>
  <c r="BK309"/>
  <c r="J289"/>
  <c r="BK281"/>
  <c r="BK263"/>
  <c r="J240"/>
  <c r="BK229"/>
  <c r="BK210"/>
  <c r="BK107"/>
  <c r="J312"/>
  <c r="BK274"/>
  <c r="J248"/>
  <c r="J229"/>
  <c r="J198"/>
  <c r="BK167"/>
  <c r="BK145"/>
  <c r="BK114"/>
  <c r="BK321"/>
  <c r="BK289"/>
  <c r="J278"/>
  <c r="BK267"/>
  <c r="J218"/>
  <c r="J184"/>
  <c r="BK160"/>
  <c r="J151"/>
  <c r="J121"/>
  <c r="J103"/>
  <c r="J305"/>
  <c r="J293"/>
  <c r="BK278"/>
  <c r="J238"/>
  <c r="J194"/>
  <c r="BK171"/>
  <c r="J155"/>
  <c r="J142"/>
  <c r="BK103"/>
  <c r="J324"/>
  <c r="BK301"/>
  <c r="BK287"/>
  <c r="J271"/>
  <c r="J257"/>
  <c r="BK238"/>
  <c r="BK226"/>
  <c r="J203"/>
  <c i="1" r="AS54"/>
  <c i="2" l="1" r="R88"/>
  <c r="P157"/>
  <c r="T157"/>
  <c r="T170"/>
  <c r="BK250"/>
  <c r="J250"/>
  <c r="J62"/>
  <c r="R250"/>
  <c r="R300"/>
  <c r="R308"/>
  <c r="P314"/>
  <c r="BK88"/>
  <c r="P88"/>
  <c r="P87"/>
  <c r="BK157"/>
  <c r="J157"/>
  <c r="J58"/>
  <c r="R157"/>
  <c r="P170"/>
  <c r="BK228"/>
  <c r="J228"/>
  <c r="J61"/>
  <c r="R228"/>
  <c r="P250"/>
  <c r="BK300"/>
  <c r="J300"/>
  <c r="J63"/>
  <c r="P300"/>
  <c r="BK308"/>
  <c r="J308"/>
  <c r="J65"/>
  <c r="BK314"/>
  <c r="J314"/>
  <c r="J66"/>
  <c r="T314"/>
  <c r="T88"/>
  <c r="T87"/>
  <c r="BK170"/>
  <c r="R170"/>
  <c r="P228"/>
  <c r="T228"/>
  <c r="T250"/>
  <c r="T300"/>
  <c r="P308"/>
  <c r="P307"/>
  <c r="T308"/>
  <c r="T307"/>
  <c r="R314"/>
  <c r="BK323"/>
  <c r="J323"/>
  <c r="J67"/>
  <c r="BK326"/>
  <c r="J326"/>
  <c r="J68"/>
  <c r="F51"/>
  <c r="BE91"/>
  <c r="BE96"/>
  <c r="BE100"/>
  <c r="BE184"/>
  <c r="BE222"/>
  <c r="BE260"/>
  <c r="BE279"/>
  <c r="BE297"/>
  <c r="BE315"/>
  <c r="BE321"/>
  <c r="J80"/>
  <c r="BE114"/>
  <c r="BE126"/>
  <c r="BE138"/>
  <c r="BE145"/>
  <c r="BE155"/>
  <c r="BE167"/>
  <c r="BE180"/>
  <c r="BE226"/>
  <c r="BE229"/>
  <c r="BE232"/>
  <c r="BE236"/>
  <c r="BE238"/>
  <c r="BE245"/>
  <c r="BE251"/>
  <c r="BE257"/>
  <c r="BE263"/>
  <c r="BE271"/>
  <c r="BE281"/>
  <c r="BE285"/>
  <c r="BE312"/>
  <c r="BE103"/>
  <c r="BE107"/>
  <c r="BE121"/>
  <c r="BE130"/>
  <c r="BE133"/>
  <c r="BE151"/>
  <c r="BE158"/>
  <c r="BE162"/>
  <c r="BE171"/>
  <c r="BE203"/>
  <c r="BE206"/>
  <c r="BE240"/>
  <c r="BE248"/>
  <c r="BE274"/>
  <c r="BE291"/>
  <c r="BE293"/>
  <c r="BE295"/>
  <c r="BE301"/>
  <c r="BE305"/>
  <c r="BE309"/>
  <c r="BE318"/>
  <c r="BE324"/>
  <c r="BE327"/>
  <c r="BE89"/>
  <c r="BE118"/>
  <c r="BE142"/>
  <c r="BE148"/>
  <c r="BE160"/>
  <c r="BE165"/>
  <c r="BE187"/>
  <c r="BE191"/>
  <c r="BE194"/>
  <c r="BE198"/>
  <c r="BE210"/>
  <c r="BE218"/>
  <c r="BE267"/>
  <c r="BE275"/>
  <c r="BE278"/>
  <c r="BE283"/>
  <c r="BE287"/>
  <c r="BE289"/>
  <c r="BE298"/>
  <c r="F33"/>
  <c i="1" r="BB55"/>
  <c r="BB54"/>
  <c r="W31"/>
  <c i="2" r="F35"/>
  <c i="1" r="BD55"/>
  <c r="BD54"/>
  <c r="W33"/>
  <c i="2" r="F32"/>
  <c i="1" r="BA55"/>
  <c r="BA54"/>
  <c r="AW54"/>
  <c r="AK30"/>
  <c i="2" r="J32"/>
  <c i="1" r="AW55"/>
  <c i="2" r="F34"/>
  <c i="1" r="BC55"/>
  <c r="BC54"/>
  <c r="W32"/>
  <c i="2" l="1" r="R169"/>
  <c r="BK169"/>
  <c r="J169"/>
  <c r="J59"/>
  <c r="BK87"/>
  <c r="R307"/>
  <c r="P169"/>
  <c r="P86"/>
  <c i="1" r="AU55"/>
  <c i="2" r="T169"/>
  <c r="T86"/>
  <c r="R87"/>
  <c r="R86"/>
  <c r="J88"/>
  <c r="J57"/>
  <c r="J170"/>
  <c r="J60"/>
  <c r="BK307"/>
  <c r="J307"/>
  <c r="J64"/>
  <c i="1" r="AU54"/>
  <c i="2" r="J31"/>
  <c i="1" r="AV55"/>
  <c r="AT55"/>
  <c r="AX54"/>
  <c r="AY54"/>
  <c r="W30"/>
  <c i="2" r="F31"/>
  <c i="1" r="AZ55"/>
  <c r="AZ54"/>
  <c r="W29"/>
  <c i="2" l="1" r="BK86"/>
  <c r="J86"/>
  <c r="J55"/>
  <c r="J87"/>
  <c r="J56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<sst xmlns="http://schemas.openxmlformats.org/spreadsheetml/2006/main">
  <si>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</si>
  <si>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</si>
  <si>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</si>
  <si>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</si>
  <si>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</si>
  <si>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{420408d6-2abc-46d1-9eec-71a10b5acb15}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</si>
  <si>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</si>
  <si>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</si>
  <si>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</si>
  <si>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</si>
  <si>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</si>
  <si>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</si>
  <si>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</si>
  <si>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</si>
  <si>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25-02_ZS_Caslavska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</si>
  <si>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</si>
  <si>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</si>
  <si>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ZŠ Věry Čáslavské - oprava části obloukové střechy</t>
  </si>
  <si>
    <t>KSO:</t>
  </si>
  <si>
    <t/>
  </si>
  <si>
    <t>CC-CZ:</t>
  </si>
  <si>
    <t>Místo:</t>
  </si>
  <si>
    <t>Šantrochova 2/1800, Praha 6</t>
  </si>
  <si>
    <t>Datum:</t>
  </si>
  <si>
    <t>8. 2. 2025</t>
  </si>
  <si>
    <t>Zadavatel:</t>
  </si>
  <si>
    <t>IČ:</t>
  </si>
  <si>
    <t>MČ Praha 6, Čs. armády 601/23, 160 52 Praha 6</t>
  </si>
  <si>
    <t>DIČ:</t>
  </si>
  <si>
    <t>Účastník:</t>
  </si>
  <si>
    <t>Vyplň údaj</t>
  </si>
  <si>
    <t>Projektant:</t>
  </si>
  <si>
    <t xml:space="preserve">Ing. Vít Kocourek, Prosecká 683/115, 190 00 Praha </t>
  </si>
  <si>
    <t>True</t>
  </si>
  <si>
    <t>Zpracovatel:</t>
  </si>
  <si>
    <t>Tomáš Vašek, Křivá 1776, 463 11 Liberec XXX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</si>
  <si>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</si>
  <si>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</si>
  <si>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</si>
  <si>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</si>
  <si>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</si>
  <si>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</si>
  <si>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</si>
  <si>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</si>
  <si>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</si>
  <si>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</si>
  <si>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</si>
  <si>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</si>
  <si>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</si>
  <si>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</si>
  <si>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</si>
  <si>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</si>
  <si>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</si>
  <si>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</si>
  <si>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</si>
  <si>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</si>
  <si>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</si>
  <si>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</si>
  <si>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</si>
  <si>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</si>
  <si>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</si>
  <si>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</si>
  <si>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</si>
  <si>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</si>
  <si>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</si>
  <si>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</si>
  <si>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</si>
  <si>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</si>
  <si>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</si>
  <si>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</si>
  <si>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</si>
  <si>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</si>
  <si>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</si>
  <si>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</si>
  <si>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</si>
  <si>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</si>
  <si>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</si>
  <si>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</si>
  <si>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</si>
  <si>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DStr</t>
  </si>
  <si>
    <t>Plocha střechy</t>
  </si>
  <si>
    <t>m2</t>
  </si>
  <si>
    <t>90,6</t>
  </si>
  <si>
    <t>2</t>
  </si>
  <si>
    <t>FL</t>
  </si>
  <si>
    <t>Fasádní lešení</t>
  </si>
  <si>
    <t>42</t>
  </si>
  <si>
    <t>KRYCÍ LIST SOUPISU PRACÍ</t>
  </si>
  <si>
    <t>LP</t>
  </si>
  <si>
    <t>Lešeňová podlaha</t>
  </si>
  <si>
    <t>6,3</t>
  </si>
  <si>
    <t>OP</t>
  </si>
  <si>
    <t>Ochranná plachta</t>
  </si>
  <si>
    <t>66</t>
  </si>
  <si>
    <t>Pr</t>
  </si>
  <si>
    <t>Prkna 120/25 mm</t>
  </si>
  <si>
    <t>m3</t>
  </si>
  <si>
    <t>0,24</t>
  </si>
  <si>
    <t>Str</t>
  </si>
  <si>
    <t>Plocha střešní fólie</t>
  </si>
  <si>
    <t>98,6</t>
  </si>
  <si>
    <t>StrS</t>
  </si>
  <si>
    <t>Vytažení izolace na svislé plochy</t>
  </si>
  <si>
    <t>5,3</t>
  </si>
  <si>
    <t>VV</t>
  </si>
  <si>
    <t>Výstupová věž</t>
  </si>
  <si>
    <t>m</t>
  </si>
  <si>
    <t>6</t>
  </si>
  <si>
    <t>StrD</t>
  </si>
  <si>
    <t>Dýmník</t>
  </si>
  <si>
    <t>3,3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</si>
  <si>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</si>
  <si>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</si>
  <si>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</si>
  <si>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</si>
  <si>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</si>
  <si>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</si>
  <si>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</si>
  <si>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</si>
  <si>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</si>
  <si>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</si>
  <si>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</si>
  <si>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</si>
  <si>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</si>
  <si>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</si>
  <si>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</si>
  <si>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</si>
  <si>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</si>
  <si>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</si>
  <si>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</si>
  <si>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</si>
  <si>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</si>
  <si>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</si>
  <si>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</si>
  <si>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</si>
  <si>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</si>
  <si>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</si>
  <si>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</si>
  <si>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</si>
  <si>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</si>
  <si>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</si>
  <si>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</si>
  <si>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</si>
  <si>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</si>
  <si>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</si>
  <si>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</si>
  <si>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</si>
  <si>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941111312</t>
  </si>
  <si>
    <t>Odborná prohlídka lešení řadového trubkového lehkého pracovního s podlahami s provozním zatížením tř. 3 do 200 kg/m2 šířky tř. W06 až W12 od 0,6 m do 1,5 m výšky do 25 m, celkové plochy do 500 m2 zakrytého sítí</t>
  </si>
  <si>
    <t>kus</t>
  </si>
  <si>
    <t>CS ÚRS 2025 01</t>
  </si>
  <si>
    <t>4</t>
  </si>
  <si>
    <t>1778978750</t>
  </si>
  <si>
    <t>Online PSC</t>
  </si>
  <si>
    <t>https://podminky.urs.cz/item/CS_URS_2025_01/941111312</t>
  </si>
  <si>
    <t>941112111</t>
  </si>
  <si>
    <t>Lešení řadové trubkové lehké pracovní bez podlah s provozním zatížením tř. 3 do 200 kg/m2 šířky tř. W06 od 0,6 do 0,9 m výšky do 10 m montáž</t>
  </si>
  <si>
    <t>-1922179911</t>
  </si>
  <si>
    <t>https://podminky.urs.cz/item/CS_URS_2025_01/941112111</t>
  </si>
  <si>
    <t>7,00*6,00</t>
  </si>
  <si>
    <t>Mezisoučet</t>
  </si>
  <si>
    <t>3</t>
  </si>
  <si>
    <t>Součet</t>
  </si>
  <si>
    <t>941112211</t>
  </si>
  <si>
    <t>Lešení řadové trubkové lehké pracovní bez podlah s provozním zatížením tř. 3 do 200 kg/m2 šířky tř. W06 od 0,6 do 0,9 m výšky do 10 m příplatek k ceně za každý den použití</t>
  </si>
  <si>
    <t>1798160100</t>
  </si>
  <si>
    <t>https://podminky.urs.cz/item/CS_URS_2025_01/941112211</t>
  </si>
  <si>
    <t>42*45 'Přepočtené koeficientem množství</t>
  </si>
  <si>
    <t>941112811</t>
  </si>
  <si>
    <t>Lešení řadové trubkové lehké pracovní bez podlah s provozním zatížením tř. 3 do 200 kg/m2 šířky tř. W06 od 0,6 do 0,9 m výšky do 10 m demontáž</t>
  </si>
  <si>
    <t>-1806951458</t>
  </si>
  <si>
    <t>https://podminky.urs.cz/item/CS_URS_2025_01/941112811</t>
  </si>
  <si>
    <t>5</t>
  </si>
  <si>
    <t>943111312</t>
  </si>
  <si>
    <t>Odborná prohlídka lešení prostorového trubkového lehkého pracovního s podlahami s provozním zatížením tř. 3 do 200 kg/m2 výšky do 30 m, celkového objemu do 1 000 m3 zakrytého sítí</t>
  </si>
  <si>
    <t>815376128</t>
  </si>
  <si>
    <t>https://podminky.urs.cz/item/CS_URS_2025_01/943111312</t>
  </si>
  <si>
    <t>"výstupová věž</t>
  </si>
  <si>
    <t>944611111</t>
  </si>
  <si>
    <t>Plachta ochranná zavěšená na konstrukci lešení z textilie z umělých vláken montáž</t>
  </si>
  <si>
    <t>-1492479510</t>
  </si>
  <si>
    <t>https://podminky.urs.cz/item/CS_URS_2025_01/944611111</t>
  </si>
  <si>
    <t>4,00*6,00</t>
  </si>
  <si>
    <t>7</t>
  </si>
  <si>
    <t>944611211</t>
  </si>
  <si>
    <t>Plachta ochranná zavěšená na konstrukci lešení z textilie z umělých vláken příplatek k ceně za každý den použití</t>
  </si>
  <si>
    <t>69491934</t>
  </si>
  <si>
    <t>https://podminky.urs.cz/item/CS_URS_2025_01/944611211</t>
  </si>
  <si>
    <t>66*45 'Přepočtené koeficientem množství</t>
  </si>
  <si>
    <t>8</t>
  </si>
  <si>
    <t>944611811</t>
  </si>
  <si>
    <t>Plachta ochranná zavěšená na konstrukci lešení z textilie z umělých vláken demontáž</t>
  </si>
  <si>
    <t>-467684923</t>
  </si>
  <si>
    <t>https://podminky.urs.cz/item/CS_URS_2025_01/944611811</t>
  </si>
  <si>
    <t>949211111</t>
  </si>
  <si>
    <t>Lešeňová podlaha pro trubková lešení z fošen, prken nebo dřevěných sbíjených lešeňových dílců s příčníky nebo podélníky, ve výšce do 10 m montáž</t>
  </si>
  <si>
    <t>-1567822393</t>
  </si>
  <si>
    <t>https://podminky.urs.cz/item/CS_URS_2025_01/949211111</t>
  </si>
  <si>
    <t>7,00*0,90</t>
  </si>
  <si>
    <t>10</t>
  </si>
  <si>
    <t>949211211</t>
  </si>
  <si>
    <t>Lešeňová podlaha pro trubková lešení z fošen, prken nebo dřevěných sbíjených lešeňových dílců s příčníky nebo podélníky, ve výšce do 10 m příplatek k ceně za každý den použití</t>
  </si>
  <si>
    <t>2105447208</t>
  </si>
  <si>
    <t>https://podminky.urs.cz/item/CS_URS_2025_01/949211211</t>
  </si>
  <si>
    <t>6,3*45 'Přepočtené koeficientem množství</t>
  </si>
  <si>
    <t>11</t>
  </si>
  <si>
    <t>949211811</t>
  </si>
  <si>
    <t>Lešeňová podlaha pro trubková lešení z fošen, prken nebo dřevěných sbíjených lešeňových dílců s příčníky nebo podélníky, ve výšce do 10 m demontáž</t>
  </si>
  <si>
    <t>-638866676</t>
  </si>
  <si>
    <t>https://podminky.urs.cz/item/CS_URS_2025_01/949211811</t>
  </si>
  <si>
    <t>949411111</t>
  </si>
  <si>
    <t>Věže schodišťové a výstupové z trubkového lešení o půdorysné ploše do 10 m2, výšky do 10 m montáž</t>
  </si>
  <si>
    <t>1999613560</t>
  </si>
  <si>
    <t>https://podminky.urs.cz/item/CS_URS_2025_01/949411111</t>
  </si>
  <si>
    <t>6,00</t>
  </si>
  <si>
    <t>13</t>
  </si>
  <si>
    <t>949411211</t>
  </si>
  <si>
    <t>Věže schodišťové a výstupové z trubkového lešení o půdorysné ploše do 10 m2, výšky do 10 m příplatek k ceně za každý den použití</t>
  </si>
  <si>
    <t>185600645</t>
  </si>
  <si>
    <t>https://podminky.urs.cz/item/CS_URS_2025_01/949411211</t>
  </si>
  <si>
    <t>6*45 'Přepočtené koeficientem množství</t>
  </si>
  <si>
    <t>14</t>
  </si>
  <si>
    <t>949411811</t>
  </si>
  <si>
    <t>Věže schodišťové a výstupové z trubkového lešení o půdorysné ploše do 10 m2, výšky do 10 m demontáž</t>
  </si>
  <si>
    <t>1963552118</t>
  </si>
  <si>
    <t>https://podminky.urs.cz/item/CS_URS_2025_01/949411811</t>
  </si>
  <si>
    <t>15</t>
  </si>
  <si>
    <t>993111111</t>
  </si>
  <si>
    <t>Dovoz a odvoz lešení včetně naložení a složení řadového, na vzdálenost do 10 km</t>
  </si>
  <si>
    <t>435531982</t>
  </si>
  <si>
    <t>https://podminky.urs.cz/item/CS_URS_2025_01/993111111</t>
  </si>
  <si>
    <t>16</t>
  </si>
  <si>
    <t>993111119</t>
  </si>
  <si>
    <t>Dovoz a odvoz lešení včetně naložení a složení řadového, na vzdálenost Příplatek k ceně za každých dalších i započatých 10 km přes 10 km</t>
  </si>
  <si>
    <t>2110999634</t>
  </si>
  <si>
    <t>https://podminky.urs.cz/item/CS_URS_2025_01/993111119</t>
  </si>
  <si>
    <t>17</t>
  </si>
  <si>
    <t>993121111</t>
  </si>
  <si>
    <t>Dovoz a odvoz lešení včetně naložení a složení prostorového lehkého, na vzdálenost do 10 km</t>
  </si>
  <si>
    <t>-156745028</t>
  </si>
  <si>
    <t>https://podminky.urs.cz/item/CS_URS_2025_01/993121111</t>
  </si>
  <si>
    <t>4,00*0,90*6,00</t>
  </si>
  <si>
    <t>18</t>
  </si>
  <si>
    <t>993121119</t>
  </si>
  <si>
    <t>Dovoz a odvoz lešení včetně naložení a složení prostorového lehkého, na vzdálenost Příplatek k ceně za každých dalších i započatých 10 km přes 10 km</t>
  </si>
  <si>
    <t>1469215843</t>
  </si>
  <si>
    <t>https://podminky.urs.cz/item/CS_URS_2025_01/993121119</t>
  </si>
  <si>
    <t>997</t>
  </si>
  <si>
    <t>Přesun sutě</t>
  </si>
  <si>
    <t>19</t>
  </si>
  <si>
    <t>997013153</t>
  </si>
  <si>
    <t>Vnitrostaveništní doprava suti a vybouraných hmot vodorovně do 50 m s naložením s omezením mechanizace pro budovy a haly výšky přes 9 do 12 m</t>
  </si>
  <si>
    <t>t</t>
  </si>
  <si>
    <t>1813594433</t>
  </si>
  <si>
    <t>https://podminky.urs.cz/item/CS_URS_2025_01/997013153</t>
  </si>
  <si>
    <t>20</t>
  </si>
  <si>
    <t>997013501</t>
  </si>
  <si>
    <t>Odvoz suti a vybouraných hmot na skládku nebo meziskládku se složením, na vzdálenost do 1 km</t>
  </si>
  <si>
    <t>-1269494653</t>
  </si>
  <si>
    <t>https://podminky.urs.cz/item/CS_URS_2025_01/997013501</t>
  </si>
  <si>
    <t>997013509</t>
  </si>
  <si>
    <t>Odvoz suti a vybouraných hmot na skládku nebo meziskládku se složením, na vzdálenost Příplatek k ceně za každý další započatý 1 km přes 1 km</t>
  </si>
  <si>
    <t>-289921707</t>
  </si>
  <si>
    <t>https://podminky.urs.cz/item/CS_URS_2025_01/997013509</t>
  </si>
  <si>
    <t>0,74*19 'Přepočtené koeficientem množství</t>
  </si>
  <si>
    <t>22</t>
  </si>
  <si>
    <t>997013631</t>
  </si>
  <si>
    <t>Poplatek za uložení stavebního odpadu na skládce (skládkovné) směsného stavebního a demoličního zatříděného do Katalogu odpadů pod kódem 17 09 04</t>
  </si>
  <si>
    <t>-1498873236</t>
  </si>
  <si>
    <t>https://podminky.urs.cz/item/CS_URS_2025_01/997013631</t>
  </si>
  <si>
    <t>23</t>
  </si>
  <si>
    <t>997013811</t>
  </si>
  <si>
    <t>Poplatek za uložení stavebního odpadu na skládce (skládkovné) dřevěného zatříděného do Katalogu odpadů pod kódem 17 02 01</t>
  </si>
  <si>
    <t>1716083913</t>
  </si>
  <si>
    <t>https://podminky.urs.cz/item/CS_URS_2025_01/997013811</t>
  </si>
  <si>
    <t>PSV</t>
  </si>
  <si>
    <t>Práce a dodávky PSV</t>
  </si>
  <si>
    <t>712</t>
  </si>
  <si>
    <t>Povlakové krytiny</t>
  </si>
  <si>
    <t>24</t>
  </si>
  <si>
    <t>712561700.1</t>
  </si>
  <si>
    <t>Provedení povlakové krytiny PVC mechanickým kotvením včetně montáže a dodávky systémových poplastovaných lišt</t>
  </si>
  <si>
    <t xml:space="preserve"> </t>
  </si>
  <si>
    <t>-1309174480</t>
  </si>
  <si>
    <t>P</t>
  </si>
  <si>
    <t>Poznámka k položce:_x000d_
- systémová pásovina</t>
  </si>
  <si>
    <t>20,00*(4,80+(0,05*2+0,10)*2)</t>
  </si>
  <si>
    <t>-1,20*1,50*3</t>
  </si>
  <si>
    <t>"dýmník</t>
  </si>
  <si>
    <t>5,00*0,33*2</t>
  </si>
  <si>
    <t>25</t>
  </si>
  <si>
    <t>M</t>
  </si>
  <si>
    <t>28322012</t>
  </si>
  <si>
    <t>fólie hydroizolační střešní mPVC mechanicky kotvená šedá tl 1,5mm</t>
  </si>
  <si>
    <t>32</t>
  </si>
  <si>
    <t>-1822425639</t>
  </si>
  <si>
    <t>Poznámka k položce:_x000d_
referenční výrobek: Dekplan 76</t>
  </si>
  <si>
    <t>Str+StrD</t>
  </si>
  <si>
    <t>101,9*1,1655 'Přepočtené koeficientem množství</t>
  </si>
  <si>
    <t>26</t>
  </si>
  <si>
    <t>712591171</t>
  </si>
  <si>
    <t>Provedení povlakové krytiny střech oblých - ostatní práce provedení vrstvy textilní podkladní</t>
  </si>
  <si>
    <t>-1741891446</t>
  </si>
  <si>
    <t>https://podminky.urs.cz/item/CS_URS_2025_01/712591171</t>
  </si>
  <si>
    <t>27</t>
  </si>
  <si>
    <t>2615301110.1</t>
  </si>
  <si>
    <t>separační sklovláknitá netkaná textilie</t>
  </si>
  <si>
    <t>1402254858</t>
  </si>
  <si>
    <t>Poznámka k položce:_x000d_
referenční výrobek: FILTEK V</t>
  </si>
  <si>
    <t>98,6*1,1655 'Přepočtené koeficientem množství</t>
  </si>
  <si>
    <t>28</t>
  </si>
  <si>
    <t>712391171</t>
  </si>
  <si>
    <t>Provedení povlakové krytiny střech plochých do 10° -ostatní práce provedení vrstvy textilní podkladní</t>
  </si>
  <si>
    <t>-501548178</t>
  </si>
  <si>
    <t>https://podminky.urs.cz/item/CS_URS_2025_01/712391171</t>
  </si>
  <si>
    <t>29</t>
  </si>
  <si>
    <t>-46595161</t>
  </si>
  <si>
    <t>3,3*1,1655 'Přepočtené koeficientem množství</t>
  </si>
  <si>
    <t>30</t>
  </si>
  <si>
    <t>712741000.1</t>
  </si>
  <si>
    <t>Napojení PVC a stávajícího Ti-Zn plechu dvousložkovou pigmentovanou vodotěsnou pryskyřicí na bázi polymetylmetakrylátu (PMMA) vyztuženou výztužnou vložkou (110 g/m2)</t>
  </si>
  <si>
    <t>-1854232079</t>
  </si>
  <si>
    <t>Poznámka k položce:_x000d_
referenční výrobek: Triflex ProDetail + Triflex SpecialFleece</t>
  </si>
  <si>
    <t>(20,00*2+5,00)*0,20</t>
  </si>
  <si>
    <t>0,33*2*2*0,20</t>
  </si>
  <si>
    <t>31</t>
  </si>
  <si>
    <t>712831101</t>
  </si>
  <si>
    <t>Provedení povlakové krytiny střech samostatným vytažením izolačního povlaku pásy na sucho na konstrukce převyšující úroveň střechy, AIP, NAIP nebo tkaninou</t>
  </si>
  <si>
    <t>264123084</t>
  </si>
  <si>
    <t>https://podminky.urs.cz/item/CS_URS_2025_01/712831101</t>
  </si>
  <si>
    <t>-1419163309</t>
  </si>
  <si>
    <t>5,3*1,2 'Přepočtené koeficientem množství</t>
  </si>
  <si>
    <t>33</t>
  </si>
  <si>
    <t>712861703</t>
  </si>
  <si>
    <t>Provedení povlakové krytiny střech samostatným vytažením izolačního povlaku fólií na konstrukce převyšující úroveň střechy, přilepenou lepidlem v plné ploše</t>
  </si>
  <si>
    <t>564856778</t>
  </si>
  <si>
    <t>https://podminky.urs.cz/item/CS_URS_2025_01/712861703</t>
  </si>
  <si>
    <t>"klapky pro odvod kouře</t>
  </si>
  <si>
    <t>(1,20+1,50)*2*0,25*3</t>
  </si>
  <si>
    <t>5,00*0,25</t>
  </si>
  <si>
    <t>34</t>
  </si>
  <si>
    <t>429449823</t>
  </si>
  <si>
    <t>35</t>
  </si>
  <si>
    <t>712990000.1</t>
  </si>
  <si>
    <t>Pojistná zálivka konců fólie</t>
  </si>
  <si>
    <t>-1190281639</t>
  </si>
  <si>
    <t>(20,00+5,00)*2</t>
  </si>
  <si>
    <t>(1,50+1,20)*2*3</t>
  </si>
  <si>
    <t>36</t>
  </si>
  <si>
    <t>998712112</t>
  </si>
  <si>
    <t>Přesun hmot pro povlakové krytiny stanovený z hmotnosti přesunovaného materiálu vodorovná dopravní vzdálenost do 50 m s omezením mechanizace v objektech výšky přes 6 do 12 m</t>
  </si>
  <si>
    <t>764939845</t>
  </si>
  <si>
    <t>https://podminky.urs.cz/item/CS_URS_2025_01/998712112</t>
  </si>
  <si>
    <t>762</t>
  </si>
  <si>
    <t>Konstrukce tesařské</t>
  </si>
  <si>
    <t>37</t>
  </si>
  <si>
    <t>762083122</t>
  </si>
  <si>
    <t>Impregnace řeziva máčením proti dřevokaznému hmyzu, houbám a plísním, třída ohrožení 3 a 4 (dřevo v exteriéru)</t>
  </si>
  <si>
    <t>1987582293</t>
  </si>
  <si>
    <t>https://podminky.urs.cz/item/CS_URS_2025_01/762083122</t>
  </si>
  <si>
    <t>Pr*1,08</t>
  </si>
  <si>
    <t>38</t>
  </si>
  <si>
    <t>762341811</t>
  </si>
  <si>
    <t>Demontáž bednění a laťování bednění střech rovných, obloukových, sklonu do 60° se všemi nadstřešními konstrukcemi z prken hrubých, hoblovaných tl. do 32 mm</t>
  </si>
  <si>
    <t>8829287</t>
  </si>
  <si>
    <t>https://podminky.urs.cz/item/CS_URS_2025_01/762341811</t>
  </si>
  <si>
    <t>"vyvýšená konstrukce mezi klapkou a dýmníkem</t>
  </si>
  <si>
    <t>2,00*1,206</t>
  </si>
  <si>
    <t>39</t>
  </si>
  <si>
    <t>762342811</t>
  </si>
  <si>
    <t>Demontáž bednění a laťování laťování střech sklonu do 60° se všemi nadstřešními konstrukcemi, z latí průřezové plochy do 25 cm2 při osové vzdálenosti do 0,22 m</t>
  </si>
  <si>
    <t>572202880</t>
  </si>
  <si>
    <t>https://podminky.urs.cz/item/CS_URS_2025_01/762342811</t>
  </si>
  <si>
    <t>40</t>
  </si>
  <si>
    <t>762351000.1</t>
  </si>
  <si>
    <t>Montáž prken 120/25 ke stávajícímu dřevěnému bednění (nízká atika)</t>
  </si>
  <si>
    <t>1393894126</t>
  </si>
  <si>
    <t>20,00*2*2</t>
  </si>
  <si>
    <t>41</t>
  </si>
  <si>
    <t>60511120</t>
  </si>
  <si>
    <t>řezivo stavební prkna prismovaná středová tl 25(32)mm dl 2-5m</t>
  </si>
  <si>
    <t>-1478844030</t>
  </si>
  <si>
    <t>20,00*4*0,12*0,025</t>
  </si>
  <si>
    <t>0,24*1,08 'Přepočtené koeficientem množství</t>
  </si>
  <si>
    <t>762395000</t>
  </si>
  <si>
    <t>Spojovací prostředky krovů, bednění a laťování, nadstřešních konstrukcí svorníky, prkna, hřebíky, pásová ocel, vruty</t>
  </si>
  <si>
    <t>1917446160</t>
  </si>
  <si>
    <t>https://podminky.urs.cz/item/CS_URS_2025_01/762395000</t>
  </si>
  <si>
    <t>43</t>
  </si>
  <si>
    <t>998762112</t>
  </si>
  <si>
    <t>Přesun hmot pro konstrukce tesařské stanovený z hmotnosti přesunovaného materiálu vodorovná dopravní vzdálenost do 50 m s omezením mechanizace v objektech výšky přes 6 do 12 m</t>
  </si>
  <si>
    <t>995275335</t>
  </si>
  <si>
    <t>https://podminky.urs.cz/item/CS_URS_2025_01/998762112</t>
  </si>
  <si>
    <t>764</t>
  </si>
  <si>
    <t>Konstrukce klempířské</t>
  </si>
  <si>
    <t>44</t>
  </si>
  <si>
    <t>764001821</t>
  </si>
  <si>
    <t>Demontáž klempířských konstrukcí krytiny ze svitků nebo tabulí do suti</t>
  </si>
  <si>
    <t>224025635</t>
  </si>
  <si>
    <t>https://podminky.urs.cz/item/CS_URS_2025_01/764001821</t>
  </si>
  <si>
    <t>20,00*4,80</t>
  </si>
  <si>
    <t>45</t>
  </si>
  <si>
    <t>764001850.1</t>
  </si>
  <si>
    <t>Demontáž klempířských konstrukcí větrací mřížky do suti</t>
  </si>
  <si>
    <t>-1781890460</t>
  </si>
  <si>
    <t>4,80*2</t>
  </si>
  <si>
    <t>46</t>
  </si>
  <si>
    <t>764002831</t>
  </si>
  <si>
    <t>Demontáž klempířských konstrukcí sněhového zachytávače průběžného do suti</t>
  </si>
  <si>
    <t>-1905028421</t>
  </si>
  <si>
    <t>https://podminky.urs.cz/item/CS_URS_2025_01/764002831</t>
  </si>
  <si>
    <t>5,00*3</t>
  </si>
  <si>
    <t>47</t>
  </si>
  <si>
    <t>764002841</t>
  </si>
  <si>
    <t>Demontáž klempířských konstrukcí oplechování horních ploch zdí a nadezdívek do suti</t>
  </si>
  <si>
    <t>261230083</t>
  </si>
  <si>
    <t>https://podminky.urs.cz/item/CS_URS_2025_01/764002841</t>
  </si>
  <si>
    <t>4,80</t>
  </si>
  <si>
    <t>48</t>
  </si>
  <si>
    <t>764002871</t>
  </si>
  <si>
    <t>Demontáž klempířských konstrukcí lemování zdí do suti</t>
  </si>
  <si>
    <t>1426872456</t>
  </si>
  <si>
    <t>https://podminky.urs.cz/item/CS_URS_2025_01/764002871</t>
  </si>
  <si>
    <t>"klapky</t>
  </si>
  <si>
    <t>16,20</t>
  </si>
  <si>
    <t>49</t>
  </si>
  <si>
    <t>764002881</t>
  </si>
  <si>
    <t>Demontáž klempířských konstrukcí lemování střešních prostupů do suti</t>
  </si>
  <si>
    <t>-112935553</t>
  </si>
  <si>
    <t>https://podminky.urs.cz/item/CS_URS_2025_01/764002881</t>
  </si>
  <si>
    <t>(1,20+1,50)*2*0,225*3</t>
  </si>
  <si>
    <t>50</t>
  </si>
  <si>
    <t>764201100.1</t>
  </si>
  <si>
    <t>Větrací mřížka dýmníku plastová včetně napojení na stávající</t>
  </si>
  <si>
    <t>1527005831</t>
  </si>
  <si>
    <t>51</t>
  </si>
  <si>
    <t>764243455</t>
  </si>
  <si>
    <t>Oplechování střešních prvků z titanzinkového předzvětralého plechu sněhový zachytávač průbežný jednotrubkový</t>
  </si>
  <si>
    <t>-1031410265</t>
  </si>
  <si>
    <t>https://podminky.urs.cz/item/CS_URS_2025_01/764243455</t>
  </si>
  <si>
    <t>52</t>
  </si>
  <si>
    <t>764243460.1</t>
  </si>
  <si>
    <t>Systémový prvek pro kotvení sněhových zachytávačů s integrovanou fólií</t>
  </si>
  <si>
    <t>-1581434801</t>
  </si>
  <si>
    <t>53</t>
  </si>
  <si>
    <t>764243500.1</t>
  </si>
  <si>
    <t>Napojení stávajícího sněhového zachytače na nový</t>
  </si>
  <si>
    <t>-1606265388</t>
  </si>
  <si>
    <t>Poznámka k položce:_x000d_
- včetně řezání a úpravy stávajících zachytačů do funkčního stavu</t>
  </si>
  <si>
    <t>54</t>
  </si>
  <si>
    <t>764340010.K01</t>
  </si>
  <si>
    <t>Lemování poplastovaným plechem r.š.100 mm - vytažení klapky, připevnit pomocí vrutů do bednění - atyp - K01</t>
  </si>
  <si>
    <t>1286516759</t>
  </si>
  <si>
    <t>Poznámka k položce:_x000d_
barevný odstín: šedá</t>
  </si>
  <si>
    <t>55</t>
  </si>
  <si>
    <t>764340010.K02</t>
  </si>
  <si>
    <t>Lemování poplastovaným plechem r.š.70 mm - boky opravované plochy, připevnit pomocí vrutů do bednění - atyp - K02</t>
  </si>
  <si>
    <t>-1224756465</t>
  </si>
  <si>
    <t>Poznámka k položce:_x000d_
barevný odstín: šedá_x000d_
provést v kratších délkách podle zakřivení střechy</t>
  </si>
  <si>
    <t>56</t>
  </si>
  <si>
    <t>764340010.K03</t>
  </si>
  <si>
    <t>Lemování poplastovaným plechem r.š.70 mm - boky opravované plochy, připevnit pomocí vrutů do bednění - atyp - K03</t>
  </si>
  <si>
    <t>-1882636721</t>
  </si>
  <si>
    <t>57</t>
  </si>
  <si>
    <t>764340010.K04</t>
  </si>
  <si>
    <t>Lemování poplastovaným plechem r.š.95 mm - boky opravované plochy, připevnit pomocí vrutů do bednění - atyp - K04</t>
  </si>
  <si>
    <t>-936163159</t>
  </si>
  <si>
    <t>Poznámka k položce:_x000d_
barevný odstín: šedá_x000d_
provézt v kratších délkách podle zakřivení střechy</t>
  </si>
  <si>
    <t>58</t>
  </si>
  <si>
    <t>764340020.K05</t>
  </si>
  <si>
    <t>Oplechování okapu poplastovaným plechem r.š.265 mm, připevnit pomocí vrutů do bednění - atyp - K05</t>
  </si>
  <si>
    <t>-53886622</t>
  </si>
  <si>
    <t>59</t>
  </si>
  <si>
    <t>764340020.K06</t>
  </si>
  <si>
    <t>Lemování poplastovaným plechem r.š.500 mm - pod dýmníkem, připevnit pomocí vrutů do bednění - atyp - K06</t>
  </si>
  <si>
    <t>-244274688</t>
  </si>
  <si>
    <t>60</t>
  </si>
  <si>
    <t>764340030.K07</t>
  </si>
  <si>
    <t>Ukončovací lišta z poplastovaného plechu r.š.400 mm - na boku dýmníku, připevnit pomocí vrutů do bednění - atyp - K07</t>
  </si>
  <si>
    <t>2094906401</t>
  </si>
  <si>
    <t>Poznámka k položce:_x000d_
barevný odstín: šedá_x000d_
spoje s krytinou přelepeny fólií</t>
  </si>
  <si>
    <t>61</t>
  </si>
  <si>
    <t>764340040.K08</t>
  </si>
  <si>
    <t>Lemování poplastovaným plechem r.š.50 mm - vytažení klapky, připevnit pomocí vrutů do bednění - atyp - K08</t>
  </si>
  <si>
    <t>-14887791</t>
  </si>
  <si>
    <t>62</t>
  </si>
  <si>
    <t>764341400.K09</t>
  </si>
  <si>
    <t>Lemování z titanzinkového předzvětralého plechu r.š.170 mm - lem okolo rámů klapek, připevnění nerez nýty k ocelovým rámům - K09</t>
  </si>
  <si>
    <t>713726892</t>
  </si>
  <si>
    <t>63</t>
  </si>
  <si>
    <t>998764112</t>
  </si>
  <si>
    <t>Přesun hmot pro konstrukce klempířské stanovený z hmotnosti přesunovaného materiálu vodorovná dopravní vzdálenost do 50 m s omezením mechanizace v objektech výšky přes 6 do 12 m</t>
  </si>
  <si>
    <t>-2077034109</t>
  </si>
  <si>
    <t>https://podminky.urs.cz/item/CS_URS_2025_01/998764112</t>
  </si>
  <si>
    <t>765</t>
  </si>
  <si>
    <t>Krytina skládaná</t>
  </si>
  <si>
    <t>64</t>
  </si>
  <si>
    <t>765192001</t>
  </si>
  <si>
    <t>Nouzové zakrytí střechy plachtou</t>
  </si>
  <si>
    <t>-541258943</t>
  </si>
  <si>
    <t>https://podminky.urs.cz/item/CS_URS_2025_01/765192001</t>
  </si>
  <si>
    <t>Poznámka k položce:_x000d_
V ceně jsou započteny náklady na pokládku plachty před zahájením stavebních prací, odstranění plachty po skončení stavebních prací a případnou manipulaci s plachtou v průběhu provádění stavebních prací.</t>
  </si>
  <si>
    <t>DStr*1,15</t>
  </si>
  <si>
    <t>65</t>
  </si>
  <si>
    <t>998765112</t>
  </si>
  <si>
    <t>Přesun hmot pro krytiny skládané stanovený z hmotnosti přesunovaného materiálu vodorovná dopravní vzdálenost do 50 m s omezením mechanizace na objektech výšky přes 6 do 12 m</t>
  </si>
  <si>
    <t>-944981428</t>
  </si>
  <si>
    <t>https://podminky.urs.cz/item/CS_URS_2025_01/998765112</t>
  </si>
  <si>
    <t>VRN</t>
  </si>
  <si>
    <t>Vedlejší rozpočtové náklady</t>
  </si>
  <si>
    <t>VRN1</t>
  </si>
  <si>
    <t>Průzkumné, geodetické a projektové práce</t>
  </si>
  <si>
    <t>011503000</t>
  </si>
  <si>
    <t>Stavební průzkum</t>
  </si>
  <si>
    <t>kpl</t>
  </si>
  <si>
    <t>1024</t>
  </si>
  <si>
    <t>-2019152160</t>
  </si>
  <si>
    <t>https://podminky.urs.cz/item/CS_URS_2025_01/011503000</t>
  </si>
  <si>
    <t>Poznámka k položce:_x000d_
- 3 sondy do střešního pláště</t>
  </si>
  <si>
    <t>67</t>
  </si>
  <si>
    <t>013254000</t>
  </si>
  <si>
    <t>Dokumentace skutečného provedení stavby</t>
  </si>
  <si>
    <t>-142331357</t>
  </si>
  <si>
    <t>https://podminky.urs.cz/item/CS_URS_2025_01/013254000</t>
  </si>
  <si>
    <t>VRN3</t>
  </si>
  <si>
    <t>Zařízení staveniště</t>
  </si>
  <si>
    <t>68</t>
  </si>
  <si>
    <t>030001000</t>
  </si>
  <si>
    <t>668666880</t>
  </si>
  <si>
    <t>https://podminky.urs.cz/item/CS_URS_2025_01/030001000</t>
  </si>
  <si>
    <t>Poznámka k položce:_x000d_
- oplocení (délka 20 m), buňka na převlékání, chemické WC</t>
  </si>
  <si>
    <t>69</t>
  </si>
  <si>
    <t>039002000</t>
  </si>
  <si>
    <t>Zrušení zařízení staveniště</t>
  </si>
  <si>
    <t>346456866</t>
  </si>
  <si>
    <t>https://podminky.urs.cz/item/CS_URS_2025_01/039002000</t>
  </si>
  <si>
    <t>Poznámka k položce:_x000d_
- včetně úklidu staveniště po dokončení stavebních úprav</t>
  </si>
  <si>
    <t>70</t>
  </si>
  <si>
    <t>0399900.1</t>
  </si>
  <si>
    <t>Stavební vrátek pro dopravu materiálu</t>
  </si>
  <si>
    <t>71034551</t>
  </si>
  <si>
    <t>Poznámka k položce:_x000d_
- včetně nákladů na proonájem, dopravu, revizi</t>
  </si>
  <si>
    <t>VRN4</t>
  </si>
  <si>
    <t>Inženýrská činnost</t>
  </si>
  <si>
    <t>71</t>
  </si>
  <si>
    <t>045002000</t>
  </si>
  <si>
    <t>Kompletační a koordinační činnost</t>
  </si>
  <si>
    <t>1881720507</t>
  </si>
  <si>
    <t>https://podminky.urs.cz/item/CS_URS_2025_01/045002000</t>
  </si>
  <si>
    <t>VRN7</t>
  </si>
  <si>
    <t>Provozní vlivy</t>
  </si>
  <si>
    <t>72</t>
  </si>
  <si>
    <t>070001000</t>
  </si>
  <si>
    <t>873171647</t>
  </si>
  <si>
    <t>https://podminky.urs.cz/item/CS_URS_2025_01/070001000</t>
  </si>
  <si>
    <t>SEZNAM FIGUR</t>
  </si>
  <si>
    <t>Výměra</t>
  </si>
  <si>
    <t>Použití figury:</t>
  </si>
  <si>
    <t>Demontáž krytiny ze svitků nebo tabulí do suti</t>
  </si>
  <si>
    <t>Nouzové (provizorní) zakrytí střechy plachtou</t>
  </si>
  <si>
    <t>Montáž lešení řadového trubkového lehkého bez podlah zatížení do 200 kg/m2 š od 0,6 do 0,9 m v do 10 m</t>
  </si>
  <si>
    <t>Příplatek k lešení řadovému trubkovému lehkému bez podlah do 200 kg/m2 š od 0,6 do 0,9 m v do 10 m za každý den použití</t>
  </si>
  <si>
    <t>Demontáž lešení řadového trubkového lehkého bez podlah zatížení do 200 kg/m2 š od 0,6 do 0,9 m v do 10 m</t>
  </si>
  <si>
    <t>Montáž ochranné plachty z textilie z umělých vláken</t>
  </si>
  <si>
    <t>Dovoz a odvoz lešení řadového do 10 km včetně naložení a složení</t>
  </si>
  <si>
    <t>Příplatek k ceně dovozu a odvozu lešení řadového ZKD 10 km přes 10 km</t>
  </si>
  <si>
    <t>Montáž lešeňové podlahy s příčníky nebo podélníky pro trubková lešení v do 10 m</t>
  </si>
  <si>
    <t>Příplatek k lešeňové podlaze s příčníky nebo podélníky pro trubková lešení v do 10 m za každý den použití</t>
  </si>
  <si>
    <t>Demontáž lešeňové podlahy s příčníky nebo podélníky pro trubková lešení v do 10 m</t>
  </si>
  <si>
    <t>Příplatek k ochranné plachtě za každý den použití</t>
  </si>
  <si>
    <t>Demontáž ochranné plachty z textilie z umělých vláken</t>
  </si>
  <si>
    <t>Impregnace řeziva proti dřevokaznému hmyzu, houbám a plísním máčením třída ohrožení 3 a 4</t>
  </si>
  <si>
    <t>Spojovací prostředky krovů, bednění, laťování, nadstřešních konstrukcí</t>
  </si>
  <si>
    <t>Provedení povlakové krytiny oblých střech podkladní textilní vrstvy</t>
  </si>
  <si>
    <t>Textilie separační FILTEK V šířka 2 m (200 m2/role)</t>
  </si>
  <si>
    <t>Provedení povlakové krytiny střech do 10° podkladní textilní vrstvy</t>
  </si>
  <si>
    <t>Provedení povlakové krytiny vytažením na konstrukce fólií přilepenou v plné ploše</t>
  </si>
  <si>
    <t>Provedení povlakové krytiny vytažením na konstrukce pásy na sucho AIP, NAIP nebo tkaninou</t>
  </si>
  <si>
    <t>Montáž schodišťových věží trubkových o půdorysné ploše do 10 m2 v do 10 m</t>
  </si>
  <si>
    <t>Příplatek k schodišťovým věžím trubkovým do 10 m2 v do 10 za každý den použití</t>
  </si>
  <si>
    <t>Demontáž schodišťových věží trubkových o půdorysné ploše do 10 m2 v do 10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</si>
</sst>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41111312" TargetMode="External" /><Relationship Id="rId2" Type="http://schemas.openxmlformats.org/officeDocument/2006/relationships/hyperlink" Target="https://podminky.urs.cz/item/CS_URS_2025_01/941112111" TargetMode="External" /><Relationship Id="rId3" Type="http://schemas.openxmlformats.org/officeDocument/2006/relationships/hyperlink" Target="https://podminky.urs.cz/item/CS_URS_2025_01/941112211" TargetMode="External" /><Relationship Id="rId4" Type="http://schemas.openxmlformats.org/officeDocument/2006/relationships/hyperlink" Target="https://podminky.urs.cz/item/CS_URS_2025_01/941112811" TargetMode="External" /><Relationship Id="rId5" Type="http://schemas.openxmlformats.org/officeDocument/2006/relationships/hyperlink" Target="https://podminky.urs.cz/item/CS_URS_2025_01/943111312" TargetMode="External" /><Relationship Id="rId6" Type="http://schemas.openxmlformats.org/officeDocument/2006/relationships/hyperlink" Target="https://podminky.urs.cz/item/CS_URS_2025_01/944611111" TargetMode="External" /><Relationship Id="rId7" Type="http://schemas.openxmlformats.org/officeDocument/2006/relationships/hyperlink" Target="https://podminky.urs.cz/item/CS_URS_2025_01/944611211" TargetMode="External" /><Relationship Id="rId8" Type="http://schemas.openxmlformats.org/officeDocument/2006/relationships/hyperlink" Target="https://podminky.urs.cz/item/CS_URS_2025_01/944611811" TargetMode="External" /><Relationship Id="rId9" Type="http://schemas.openxmlformats.org/officeDocument/2006/relationships/hyperlink" Target="https://podminky.urs.cz/item/CS_URS_2025_01/949211111" TargetMode="External" /><Relationship Id="rId10" Type="http://schemas.openxmlformats.org/officeDocument/2006/relationships/hyperlink" Target="https://podminky.urs.cz/item/CS_URS_2025_01/949211211" TargetMode="External" /><Relationship Id="rId11" Type="http://schemas.openxmlformats.org/officeDocument/2006/relationships/hyperlink" Target="https://podminky.urs.cz/item/CS_URS_2025_01/949211811" TargetMode="External" /><Relationship Id="rId12" Type="http://schemas.openxmlformats.org/officeDocument/2006/relationships/hyperlink" Target="https://podminky.urs.cz/item/CS_URS_2025_01/949411111" TargetMode="External" /><Relationship Id="rId13" Type="http://schemas.openxmlformats.org/officeDocument/2006/relationships/hyperlink" Target="https://podminky.urs.cz/item/CS_URS_2025_01/949411211" TargetMode="External" /><Relationship Id="rId14" Type="http://schemas.openxmlformats.org/officeDocument/2006/relationships/hyperlink" Target="https://podminky.urs.cz/item/CS_URS_2025_01/949411811" TargetMode="External" /><Relationship Id="rId15" Type="http://schemas.openxmlformats.org/officeDocument/2006/relationships/hyperlink" Target="https://podminky.urs.cz/item/CS_URS_2025_01/993111111" TargetMode="External" /><Relationship Id="rId16" Type="http://schemas.openxmlformats.org/officeDocument/2006/relationships/hyperlink" Target="https://podminky.urs.cz/item/CS_URS_2025_01/993111119" TargetMode="External" /><Relationship Id="rId17" Type="http://schemas.openxmlformats.org/officeDocument/2006/relationships/hyperlink" Target="https://podminky.urs.cz/item/CS_URS_2025_01/993121111" TargetMode="External" /><Relationship Id="rId18" Type="http://schemas.openxmlformats.org/officeDocument/2006/relationships/hyperlink" Target="https://podminky.urs.cz/item/CS_URS_2025_01/993121119" TargetMode="External" /><Relationship Id="rId19" Type="http://schemas.openxmlformats.org/officeDocument/2006/relationships/hyperlink" Target="https://podminky.urs.cz/item/CS_URS_2025_01/997013153" TargetMode="External" /><Relationship Id="rId20" Type="http://schemas.openxmlformats.org/officeDocument/2006/relationships/hyperlink" Target="https://podminky.urs.cz/item/CS_URS_2025_01/997013501" TargetMode="External" /><Relationship Id="rId21" Type="http://schemas.openxmlformats.org/officeDocument/2006/relationships/hyperlink" Target="https://podminky.urs.cz/item/CS_URS_2025_01/997013509" TargetMode="External" /><Relationship Id="rId22" Type="http://schemas.openxmlformats.org/officeDocument/2006/relationships/hyperlink" Target="https://podminky.urs.cz/item/CS_URS_2025_01/997013631" TargetMode="External" /><Relationship Id="rId23" Type="http://schemas.openxmlformats.org/officeDocument/2006/relationships/hyperlink" Target="https://podminky.urs.cz/item/CS_URS_2025_01/997013811" TargetMode="External" /><Relationship Id="rId24" Type="http://schemas.openxmlformats.org/officeDocument/2006/relationships/hyperlink" Target="https://podminky.urs.cz/item/CS_URS_2025_01/712591171" TargetMode="External" /><Relationship Id="rId25" Type="http://schemas.openxmlformats.org/officeDocument/2006/relationships/hyperlink" Target="https://podminky.urs.cz/item/CS_URS_2025_01/712391171" TargetMode="External" /><Relationship Id="rId26" Type="http://schemas.openxmlformats.org/officeDocument/2006/relationships/hyperlink" Target="https://podminky.urs.cz/item/CS_URS_2025_01/712831101" TargetMode="External" /><Relationship Id="rId27" Type="http://schemas.openxmlformats.org/officeDocument/2006/relationships/hyperlink" Target="https://podminky.urs.cz/item/CS_URS_2025_01/712861703" TargetMode="External" /><Relationship Id="rId28" Type="http://schemas.openxmlformats.org/officeDocument/2006/relationships/hyperlink" Target="https://podminky.urs.cz/item/CS_URS_2025_01/998712112" TargetMode="External" /><Relationship Id="rId29" Type="http://schemas.openxmlformats.org/officeDocument/2006/relationships/hyperlink" Target="https://podminky.urs.cz/item/CS_URS_2025_01/762083122" TargetMode="External" /><Relationship Id="rId30" Type="http://schemas.openxmlformats.org/officeDocument/2006/relationships/hyperlink" Target="https://podminky.urs.cz/item/CS_URS_2025_01/762341811" TargetMode="External" /><Relationship Id="rId31" Type="http://schemas.openxmlformats.org/officeDocument/2006/relationships/hyperlink" Target="https://podminky.urs.cz/item/CS_URS_2025_01/762342811" TargetMode="External" /><Relationship Id="rId32" Type="http://schemas.openxmlformats.org/officeDocument/2006/relationships/hyperlink" Target="https://podminky.urs.cz/item/CS_URS_2025_01/762395000" TargetMode="External" /><Relationship Id="rId33" Type="http://schemas.openxmlformats.org/officeDocument/2006/relationships/hyperlink" Target="https://podminky.urs.cz/item/CS_URS_2025_01/998762112" TargetMode="External" /><Relationship Id="rId34" Type="http://schemas.openxmlformats.org/officeDocument/2006/relationships/hyperlink" Target="https://podminky.urs.cz/item/CS_URS_2025_01/764001821" TargetMode="External" /><Relationship Id="rId35" Type="http://schemas.openxmlformats.org/officeDocument/2006/relationships/hyperlink" Target="https://podminky.urs.cz/item/CS_URS_2025_01/764002831" TargetMode="External" /><Relationship Id="rId36" Type="http://schemas.openxmlformats.org/officeDocument/2006/relationships/hyperlink" Target="https://podminky.urs.cz/item/CS_URS_2025_01/764002841" TargetMode="External" /><Relationship Id="rId37" Type="http://schemas.openxmlformats.org/officeDocument/2006/relationships/hyperlink" Target="https://podminky.urs.cz/item/CS_URS_2025_01/764002871" TargetMode="External" /><Relationship Id="rId38" Type="http://schemas.openxmlformats.org/officeDocument/2006/relationships/hyperlink" Target="https://podminky.urs.cz/item/CS_URS_2025_01/764002881" TargetMode="External" /><Relationship Id="rId39" Type="http://schemas.openxmlformats.org/officeDocument/2006/relationships/hyperlink" Target="https://podminky.urs.cz/item/CS_URS_2025_01/764243455" TargetMode="External" /><Relationship Id="rId40" Type="http://schemas.openxmlformats.org/officeDocument/2006/relationships/hyperlink" Target="https://podminky.urs.cz/item/CS_URS_2025_01/998764112" TargetMode="External" /><Relationship Id="rId41" Type="http://schemas.openxmlformats.org/officeDocument/2006/relationships/hyperlink" Target="https://podminky.urs.cz/item/CS_URS_2025_01/765192001" TargetMode="External" /><Relationship Id="rId42" Type="http://schemas.openxmlformats.org/officeDocument/2006/relationships/hyperlink" Target="https://podminky.urs.cz/item/CS_URS_2025_01/998765112" TargetMode="External" /><Relationship Id="rId43" Type="http://schemas.openxmlformats.org/officeDocument/2006/relationships/hyperlink" Target="https://podminky.urs.cz/item/CS_URS_2025_01/011503000" TargetMode="External" /><Relationship Id="rId44" Type="http://schemas.openxmlformats.org/officeDocument/2006/relationships/hyperlink" Target="https://podminky.urs.cz/item/CS_URS_2025_01/013254000" TargetMode="External" /><Relationship Id="rId45" Type="http://schemas.openxmlformats.org/officeDocument/2006/relationships/hyperlink" Target="https://podminky.urs.cz/item/CS_URS_2025_01/030001000" TargetMode="External" /><Relationship Id="rId46" Type="http://schemas.openxmlformats.org/officeDocument/2006/relationships/hyperlink" Target="https://podminky.urs.cz/item/CS_URS_2025_01/039002000" TargetMode="External" /><Relationship Id="rId47" Type="http://schemas.openxmlformats.org/officeDocument/2006/relationships/hyperlink" Target="https://podminky.urs.cz/item/CS_URS_2025_01/045002000" TargetMode="External" /><Relationship Id="rId48" Type="http://schemas.openxmlformats.org/officeDocument/2006/relationships/hyperlink" Target="https://podminky.urs.cz/item/CS_URS_2025_01/070001000" TargetMode="External" /><Relationship Id="rId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25-02_ZS_Caslavska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ZŠ Věry Čáslavské - oprava části obloukové střechy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Šantrochova 2/1800, Praha 6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8. 2. 2025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MČ Praha 6, Čs. armády 601/23, 160 52 Praha 6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Ing. Vít Kocourek, Prosecká 683/115, 190 00 Praha 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Tomáš Vašek, Křivá 1776, 463 11 Liberec XXX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50.25" customHeight="1">
      <c r="A55" s="111" t="s">
        <v>75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'25-02_ZS_Caslavska - ZŠ V...'!J28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'25-02_ZS_Caslavska - ZŠ V...'!P86</f>
        <v>0</v>
      </c>
      <c r="AV55" s="120">
        <f>'25-02_ZS_Caslavska - ZŠ V...'!J31</f>
        <v>0</v>
      </c>
      <c r="AW55" s="120">
        <f>'25-02_ZS_Caslavska - ZŠ V...'!J32</f>
        <v>0</v>
      </c>
      <c r="AX55" s="120">
        <f>'25-02_ZS_Caslavska - ZŠ V...'!J33</f>
        <v>0</v>
      </c>
      <c r="AY55" s="120">
        <f>'25-02_ZS_Caslavska - ZŠ V...'!J34</f>
        <v>0</v>
      </c>
      <c r="AZ55" s="120">
        <f>'25-02_ZS_Caslavska - ZŠ V...'!F31</f>
        <v>0</v>
      </c>
      <c r="BA55" s="120">
        <f>'25-02_ZS_Caslavska - ZŠ V...'!F32</f>
        <v>0</v>
      </c>
      <c r="BB55" s="120">
        <f>'25-02_ZS_Caslavska - ZŠ V...'!F33</f>
        <v>0</v>
      </c>
      <c r="BC55" s="120">
        <f>'25-02_ZS_Caslavska - ZŠ V...'!F34</f>
        <v>0</v>
      </c>
      <c r="BD55" s="122">
        <f>'25-02_ZS_Caslavska - ZŠ V...'!F35</f>
        <v>0</v>
      </c>
      <c r="BE55" s="7"/>
      <c r="BT55" s="123" t="s">
        <v>77</v>
      </c>
      <c r="BU55" s="123" t="s">
        <v>78</v>
      </c>
      <c r="BV55" s="123" t="s">
        <v>73</v>
      </c>
      <c r="BW55" s="123" t="s">
        <v>5</v>
      </c>
      <c r="BX55" s="123" t="s">
        <v>74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ukff7B+I85J4MTCzPkveXNDCupqHIODX3Xpr1KxynZYo0Usn6XTFgRSmPfjXmZL3i5q6LUODAt0uY0prVeqnwQ==" hashValue="wZzKEEkNKu5Q/QnBjKTVRMpjwp03GWWSwvTuzH+kqbykkfwTXpmgSLWkwlWARJXsKtbwym7NbhDex5kW2n250A==" algorithmName="SHA-512" password="CC3F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5-02_ZS_Caslavska - ZŠ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  <c r="AZ2" s="124" t="s">
        <v>79</v>
      </c>
      <c r="BA2" s="124" t="s">
        <v>80</v>
      </c>
      <c r="BB2" s="124" t="s">
        <v>81</v>
      </c>
      <c r="BC2" s="124" t="s">
        <v>82</v>
      </c>
      <c r="BD2" s="124" t="s">
        <v>83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83</v>
      </c>
      <c r="AZ3" s="124" t="s">
        <v>84</v>
      </c>
      <c r="BA3" s="124" t="s">
        <v>85</v>
      </c>
      <c r="BB3" s="124" t="s">
        <v>81</v>
      </c>
      <c r="BC3" s="124" t="s">
        <v>86</v>
      </c>
      <c r="BD3" s="124" t="s">
        <v>83</v>
      </c>
    </row>
    <row r="4" s="1" customFormat="1" ht="24.96" customHeight="1">
      <c r="B4" s="21"/>
      <c r="D4" s="127" t="s">
        <v>87</v>
      </c>
      <c r="L4" s="21"/>
      <c r="M4" s="128" t="s">
        <v>10</v>
      </c>
      <c r="AT4" s="18" t="s">
        <v>4</v>
      </c>
      <c r="AZ4" s="124" t="s">
        <v>88</v>
      </c>
      <c r="BA4" s="124" t="s">
        <v>89</v>
      </c>
      <c r="BB4" s="124" t="s">
        <v>81</v>
      </c>
      <c r="BC4" s="124" t="s">
        <v>90</v>
      </c>
      <c r="BD4" s="124" t="s">
        <v>83</v>
      </c>
    </row>
    <row r="5" s="1" customFormat="1" ht="6.96" customHeight="1">
      <c r="B5" s="21"/>
      <c r="L5" s="21"/>
      <c r="AZ5" s="124" t="s">
        <v>91</v>
      </c>
      <c r="BA5" s="124" t="s">
        <v>92</v>
      </c>
      <c r="BB5" s="124" t="s">
        <v>81</v>
      </c>
      <c r="BC5" s="124" t="s">
        <v>93</v>
      </c>
      <c r="BD5" s="124" t="s">
        <v>83</v>
      </c>
    </row>
    <row r="6" s="2" customFormat="1" ht="12" customHeight="1">
      <c r="A6" s="39"/>
      <c r="B6" s="45"/>
      <c r="C6" s="39"/>
      <c r="D6" s="129" t="s">
        <v>16</v>
      </c>
      <c r="E6" s="39"/>
      <c r="F6" s="39"/>
      <c r="G6" s="39"/>
      <c r="H6" s="39"/>
      <c r="I6" s="39"/>
      <c r="J6" s="39"/>
      <c r="K6" s="39"/>
      <c r="L6" s="130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Z6" s="124" t="s">
        <v>94</v>
      </c>
      <c r="BA6" s="124" t="s">
        <v>95</v>
      </c>
      <c r="BB6" s="124" t="s">
        <v>96</v>
      </c>
      <c r="BC6" s="124" t="s">
        <v>97</v>
      </c>
      <c r="BD6" s="124" t="s">
        <v>83</v>
      </c>
    </row>
    <row r="7" s="2" customFormat="1" ht="16.5" customHeight="1">
      <c r="A7" s="39"/>
      <c r="B7" s="45"/>
      <c r="C7" s="39"/>
      <c r="D7" s="39"/>
      <c r="E7" s="131" t="s">
        <v>17</v>
      </c>
      <c r="F7" s="39"/>
      <c r="G7" s="39"/>
      <c r="H7" s="39"/>
      <c r="I7" s="39"/>
      <c r="J7" s="39"/>
      <c r="K7" s="39"/>
      <c r="L7" s="130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Z7" s="124" t="s">
        <v>98</v>
      </c>
      <c r="BA7" s="124" t="s">
        <v>99</v>
      </c>
      <c r="BB7" s="124" t="s">
        <v>81</v>
      </c>
      <c r="BC7" s="124" t="s">
        <v>100</v>
      </c>
      <c r="BD7" s="124" t="s">
        <v>83</v>
      </c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3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24" t="s">
        <v>101</v>
      </c>
      <c r="BA8" s="124" t="s">
        <v>102</v>
      </c>
      <c r="BB8" s="124" t="s">
        <v>81</v>
      </c>
      <c r="BC8" s="124" t="s">
        <v>103</v>
      </c>
      <c r="BD8" s="124" t="s">
        <v>83</v>
      </c>
    </row>
    <row r="9" s="2" customFormat="1" ht="12" customHeight="1">
      <c r="A9" s="39"/>
      <c r="B9" s="45"/>
      <c r="C9" s="39"/>
      <c r="D9" s="129" t="s">
        <v>18</v>
      </c>
      <c r="E9" s="39"/>
      <c r="F9" s="132" t="s">
        <v>19</v>
      </c>
      <c r="G9" s="39"/>
      <c r="H9" s="39"/>
      <c r="I9" s="129" t="s">
        <v>20</v>
      </c>
      <c r="J9" s="132" t="s">
        <v>19</v>
      </c>
      <c r="K9" s="39"/>
      <c r="L9" s="13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24" t="s">
        <v>104</v>
      </c>
      <c r="BA9" s="124" t="s">
        <v>105</v>
      </c>
      <c r="BB9" s="124" t="s">
        <v>106</v>
      </c>
      <c r="BC9" s="124" t="s">
        <v>107</v>
      </c>
      <c r="BD9" s="124" t="s">
        <v>83</v>
      </c>
    </row>
    <row r="10" s="2" customFormat="1" ht="12" customHeight="1">
      <c r="A10" s="39"/>
      <c r="B10" s="45"/>
      <c r="C10" s="39"/>
      <c r="D10" s="129" t="s">
        <v>21</v>
      </c>
      <c r="E10" s="39"/>
      <c r="F10" s="132" t="s">
        <v>22</v>
      </c>
      <c r="G10" s="39"/>
      <c r="H10" s="39"/>
      <c r="I10" s="129" t="s">
        <v>23</v>
      </c>
      <c r="J10" s="133" t="str">
        <f>'Rekapitulace stavby'!AN8</f>
        <v>8. 2. 2025</v>
      </c>
      <c r="K10" s="39"/>
      <c r="L10" s="13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24" t="s">
        <v>108</v>
      </c>
      <c r="BA10" s="124" t="s">
        <v>109</v>
      </c>
      <c r="BB10" s="124" t="s">
        <v>81</v>
      </c>
      <c r="BC10" s="124" t="s">
        <v>110</v>
      </c>
      <c r="BD10" s="124" t="s">
        <v>83</v>
      </c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3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25</v>
      </c>
      <c r="E12" s="39"/>
      <c r="F12" s="39"/>
      <c r="G12" s="39"/>
      <c r="H12" s="39"/>
      <c r="I12" s="129" t="s">
        <v>26</v>
      </c>
      <c r="J12" s="132" t="s">
        <v>19</v>
      </c>
      <c r="K12" s="39"/>
      <c r="L12" s="13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2" t="s">
        <v>27</v>
      </c>
      <c r="F13" s="39"/>
      <c r="G13" s="39"/>
      <c r="H13" s="39"/>
      <c r="I13" s="129" t="s">
        <v>28</v>
      </c>
      <c r="J13" s="132" t="s">
        <v>19</v>
      </c>
      <c r="K13" s="39"/>
      <c r="L13" s="13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3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9" t="s">
        <v>29</v>
      </c>
      <c r="E15" s="39"/>
      <c r="F15" s="39"/>
      <c r="G15" s="39"/>
      <c r="H15" s="39"/>
      <c r="I15" s="129" t="s">
        <v>26</v>
      </c>
      <c r="J15" s="34" t="str">
        <f>'Rekapitulace stavby'!AN13</f>
        <v>Vyplň údaj</v>
      </c>
      <c r="K15" s="39"/>
      <c r="L15" s="13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2"/>
      <c r="G16" s="132"/>
      <c r="H16" s="132"/>
      <c r="I16" s="129" t="s">
        <v>28</v>
      </c>
      <c r="J16" s="34" t="str">
        <f>'Rekapitulace stavby'!AN14</f>
        <v>Vyplň údaj</v>
      </c>
      <c r="K16" s="39"/>
      <c r="L16" s="13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3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9" t="s">
        <v>31</v>
      </c>
      <c r="E18" s="39"/>
      <c r="F18" s="39"/>
      <c r="G18" s="39"/>
      <c r="H18" s="39"/>
      <c r="I18" s="129" t="s">
        <v>26</v>
      </c>
      <c r="J18" s="132" t="s">
        <v>19</v>
      </c>
      <c r="K18" s="39"/>
      <c r="L18" s="13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2" t="s">
        <v>32</v>
      </c>
      <c r="F19" s="39"/>
      <c r="G19" s="39"/>
      <c r="H19" s="39"/>
      <c r="I19" s="129" t="s">
        <v>28</v>
      </c>
      <c r="J19" s="132" t="s">
        <v>19</v>
      </c>
      <c r="K19" s="39"/>
      <c r="L19" s="13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3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9" t="s">
        <v>34</v>
      </c>
      <c r="E21" s="39"/>
      <c r="F21" s="39"/>
      <c r="G21" s="39"/>
      <c r="H21" s="39"/>
      <c r="I21" s="129" t="s">
        <v>26</v>
      </c>
      <c r="J21" s="132" t="s">
        <v>19</v>
      </c>
      <c r="K21" s="39"/>
      <c r="L21" s="13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2" t="s">
        <v>35</v>
      </c>
      <c r="F22" s="39"/>
      <c r="G22" s="39"/>
      <c r="H22" s="39"/>
      <c r="I22" s="129" t="s">
        <v>28</v>
      </c>
      <c r="J22" s="132" t="s">
        <v>19</v>
      </c>
      <c r="K22" s="39"/>
      <c r="L22" s="13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3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9" t="s">
        <v>36</v>
      </c>
      <c r="E24" s="39"/>
      <c r="F24" s="39"/>
      <c r="G24" s="39"/>
      <c r="H24" s="39"/>
      <c r="I24" s="39"/>
      <c r="J24" s="39"/>
      <c r="K24" s="39"/>
      <c r="L24" s="13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71.25" customHeight="1">
      <c r="A25" s="134"/>
      <c r="B25" s="135"/>
      <c r="C25" s="134"/>
      <c r="D25" s="134"/>
      <c r="E25" s="136" t="s">
        <v>37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3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8"/>
      <c r="E27" s="138"/>
      <c r="F27" s="138"/>
      <c r="G27" s="138"/>
      <c r="H27" s="138"/>
      <c r="I27" s="138"/>
      <c r="J27" s="138"/>
      <c r="K27" s="138"/>
      <c r="L27" s="13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9" t="s">
        <v>38</v>
      </c>
      <c r="E28" s="39"/>
      <c r="F28" s="39"/>
      <c r="G28" s="39"/>
      <c r="H28" s="39"/>
      <c r="I28" s="39"/>
      <c r="J28" s="140">
        <f>ROUND(J86, 2)</f>
        <v>0</v>
      </c>
      <c r="K28" s="39"/>
      <c r="L28" s="13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8"/>
      <c r="E29" s="138"/>
      <c r="F29" s="138"/>
      <c r="G29" s="138"/>
      <c r="H29" s="138"/>
      <c r="I29" s="138"/>
      <c r="J29" s="138"/>
      <c r="K29" s="138"/>
      <c r="L29" s="13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1" t="s">
        <v>40</v>
      </c>
      <c r="G30" s="39"/>
      <c r="H30" s="39"/>
      <c r="I30" s="141" t="s">
        <v>39</v>
      </c>
      <c r="J30" s="141" t="s">
        <v>41</v>
      </c>
      <c r="K30" s="39"/>
      <c r="L30" s="13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2" t="s">
        <v>42</v>
      </c>
      <c r="E31" s="129" t="s">
        <v>43</v>
      </c>
      <c r="F31" s="143">
        <f>ROUND((SUM(BE86:BE328)),  2)</f>
        <v>0</v>
      </c>
      <c r="G31" s="39"/>
      <c r="H31" s="39"/>
      <c r="I31" s="144">
        <v>0.20999999999999999</v>
      </c>
      <c r="J31" s="143">
        <f>ROUND(((SUM(BE86:BE328))*I31),  2)</f>
        <v>0</v>
      </c>
      <c r="K31" s="39"/>
      <c r="L31" s="13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9" t="s">
        <v>44</v>
      </c>
      <c r="F32" s="143">
        <f>ROUND((SUM(BF86:BF328)),  2)</f>
        <v>0</v>
      </c>
      <c r="G32" s="39"/>
      <c r="H32" s="39"/>
      <c r="I32" s="144">
        <v>0.12</v>
      </c>
      <c r="J32" s="143">
        <f>ROUND(((SUM(BF86:BF328))*I32),  2)</f>
        <v>0</v>
      </c>
      <c r="K32" s="39"/>
      <c r="L32" s="13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9" t="s">
        <v>45</v>
      </c>
      <c r="F33" s="143">
        <f>ROUND((SUM(BG86:BG328)),  2)</f>
        <v>0</v>
      </c>
      <c r="G33" s="39"/>
      <c r="H33" s="39"/>
      <c r="I33" s="144">
        <v>0.20999999999999999</v>
      </c>
      <c r="J33" s="143">
        <f>0</f>
        <v>0</v>
      </c>
      <c r="K33" s="39"/>
      <c r="L33" s="13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9" t="s">
        <v>46</v>
      </c>
      <c r="F34" s="143">
        <f>ROUND((SUM(BH86:BH328)),  2)</f>
        <v>0</v>
      </c>
      <c r="G34" s="39"/>
      <c r="H34" s="39"/>
      <c r="I34" s="144">
        <v>0.12</v>
      </c>
      <c r="J34" s="143">
        <f>0</f>
        <v>0</v>
      </c>
      <c r="K34" s="39"/>
      <c r="L34" s="13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47</v>
      </c>
      <c r="F35" s="143">
        <f>ROUND((SUM(BI86:BI328)),  2)</f>
        <v>0</v>
      </c>
      <c r="G35" s="39"/>
      <c r="H35" s="39"/>
      <c r="I35" s="144">
        <v>0</v>
      </c>
      <c r="J35" s="143">
        <f>0</f>
        <v>0</v>
      </c>
      <c r="K35" s="39"/>
      <c r="L35" s="13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3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111</v>
      </c>
      <c r="D43" s="41"/>
      <c r="E43" s="41"/>
      <c r="F43" s="41"/>
      <c r="G43" s="41"/>
      <c r="H43" s="41"/>
      <c r="I43" s="41"/>
      <c r="J43" s="41"/>
      <c r="K43" s="41"/>
      <c r="L43" s="13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3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30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ZŠ Věry Čáslavské - oprava části obloukové střechy</v>
      </c>
      <c r="F46" s="41"/>
      <c r="G46" s="41"/>
      <c r="H46" s="41"/>
      <c r="I46" s="41"/>
      <c r="J46" s="41"/>
      <c r="K46" s="41"/>
      <c r="L46" s="130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30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Šantrochova 2/1800, Praha 6</v>
      </c>
      <c r="G48" s="41"/>
      <c r="H48" s="41"/>
      <c r="I48" s="33" t="s">
        <v>23</v>
      </c>
      <c r="J48" s="73" t="str">
        <f>IF(J10="","",J10)</f>
        <v>8. 2. 2025</v>
      </c>
      <c r="K48" s="41"/>
      <c r="L48" s="130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30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40.05" customHeight="1">
      <c r="A50" s="39"/>
      <c r="B50" s="40"/>
      <c r="C50" s="33" t="s">
        <v>25</v>
      </c>
      <c r="D50" s="41"/>
      <c r="E50" s="41"/>
      <c r="F50" s="28" t="str">
        <f>E13</f>
        <v>MČ Praha 6, Čs. armády 601/23, 160 52 Praha 6</v>
      </c>
      <c r="G50" s="41"/>
      <c r="H50" s="41"/>
      <c r="I50" s="33" t="s">
        <v>31</v>
      </c>
      <c r="J50" s="37" t="str">
        <f>E19</f>
        <v xml:space="preserve">Ing. Vít Kocourek, Prosecká 683/115, 190 00 Praha </v>
      </c>
      <c r="K50" s="41"/>
      <c r="L50" s="130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40.0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33" t="s">
        <v>34</v>
      </c>
      <c r="J51" s="37" t="str">
        <f>E22</f>
        <v>Tomáš Vašek, Křivá 1776, 463 11 Liberec XXX</v>
      </c>
      <c r="K51" s="41"/>
      <c r="L51" s="130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30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6" t="s">
        <v>112</v>
      </c>
      <c r="D53" s="157"/>
      <c r="E53" s="157"/>
      <c r="F53" s="157"/>
      <c r="G53" s="157"/>
      <c r="H53" s="157"/>
      <c r="I53" s="157"/>
      <c r="J53" s="158" t="s">
        <v>113</v>
      </c>
      <c r="K53" s="157"/>
      <c r="L53" s="130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30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9" t="s">
        <v>70</v>
      </c>
      <c r="D55" s="41"/>
      <c r="E55" s="41"/>
      <c r="F55" s="41"/>
      <c r="G55" s="41"/>
      <c r="H55" s="41"/>
      <c r="I55" s="41"/>
      <c r="J55" s="103">
        <f>J86</f>
        <v>0</v>
      </c>
      <c r="K55" s="41"/>
      <c r="L55" s="130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114</v>
      </c>
    </row>
    <row r="56" s="9" customFormat="1" ht="24.96" customHeight="1">
      <c r="A56" s="9"/>
      <c r="B56" s="160"/>
      <c r="C56" s="161"/>
      <c r="D56" s="162" t="s">
        <v>115</v>
      </c>
      <c r="E56" s="163"/>
      <c r="F56" s="163"/>
      <c r="G56" s="163"/>
      <c r="H56" s="163"/>
      <c r="I56" s="163"/>
      <c r="J56" s="164">
        <f>J87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116</v>
      </c>
      <c r="E57" s="169"/>
      <c r="F57" s="169"/>
      <c r="G57" s="169"/>
      <c r="H57" s="169"/>
      <c r="I57" s="169"/>
      <c r="J57" s="170">
        <f>J88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117</v>
      </c>
      <c r="E58" s="169"/>
      <c r="F58" s="169"/>
      <c r="G58" s="169"/>
      <c r="H58" s="169"/>
      <c r="I58" s="169"/>
      <c r="J58" s="170">
        <f>J157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9" customFormat="1" ht="24.96" customHeight="1">
      <c r="A59" s="9"/>
      <c r="B59" s="160"/>
      <c r="C59" s="161"/>
      <c r="D59" s="162" t="s">
        <v>118</v>
      </c>
      <c r="E59" s="163"/>
      <c r="F59" s="163"/>
      <c r="G59" s="163"/>
      <c r="H59" s="163"/>
      <c r="I59" s="163"/>
      <c r="J59" s="164">
        <f>J169</f>
        <v>0</v>
      </c>
      <c r="K59" s="161"/>
      <c r="L59" s="165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="10" customFormat="1" ht="19.92" customHeight="1">
      <c r="A60" s="10"/>
      <c r="B60" s="166"/>
      <c r="C60" s="167"/>
      <c r="D60" s="168" t="s">
        <v>119</v>
      </c>
      <c r="E60" s="169"/>
      <c r="F60" s="169"/>
      <c r="G60" s="169"/>
      <c r="H60" s="169"/>
      <c r="I60" s="169"/>
      <c r="J60" s="170">
        <f>J170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120</v>
      </c>
      <c r="E61" s="169"/>
      <c r="F61" s="169"/>
      <c r="G61" s="169"/>
      <c r="H61" s="169"/>
      <c r="I61" s="169"/>
      <c r="J61" s="170">
        <f>J228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121</v>
      </c>
      <c r="E62" s="169"/>
      <c r="F62" s="169"/>
      <c r="G62" s="169"/>
      <c r="H62" s="169"/>
      <c r="I62" s="169"/>
      <c r="J62" s="170">
        <f>J250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122</v>
      </c>
      <c r="E63" s="169"/>
      <c r="F63" s="169"/>
      <c r="G63" s="169"/>
      <c r="H63" s="169"/>
      <c r="I63" s="169"/>
      <c r="J63" s="170">
        <f>J300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0"/>
      <c r="C64" s="161"/>
      <c r="D64" s="162" t="s">
        <v>123</v>
      </c>
      <c r="E64" s="163"/>
      <c r="F64" s="163"/>
      <c r="G64" s="163"/>
      <c r="H64" s="163"/>
      <c r="I64" s="163"/>
      <c r="J64" s="164">
        <f>J307</f>
        <v>0</v>
      </c>
      <c r="K64" s="161"/>
      <c r="L64" s="16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6"/>
      <c r="C65" s="167"/>
      <c r="D65" s="168" t="s">
        <v>124</v>
      </c>
      <c r="E65" s="169"/>
      <c r="F65" s="169"/>
      <c r="G65" s="169"/>
      <c r="H65" s="169"/>
      <c r="I65" s="169"/>
      <c r="J65" s="170">
        <f>J308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125</v>
      </c>
      <c r="E66" s="169"/>
      <c r="F66" s="169"/>
      <c r="G66" s="169"/>
      <c r="H66" s="169"/>
      <c r="I66" s="169"/>
      <c r="J66" s="170">
        <f>J314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126</v>
      </c>
      <c r="E67" s="169"/>
      <c r="F67" s="169"/>
      <c r="G67" s="169"/>
      <c r="H67" s="169"/>
      <c r="I67" s="169"/>
      <c r="J67" s="170">
        <f>J323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127</v>
      </c>
      <c r="E68" s="169"/>
      <c r="F68" s="169"/>
      <c r="G68" s="169"/>
      <c r="H68" s="169"/>
      <c r="I68" s="169"/>
      <c r="J68" s="170">
        <f>J326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0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0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0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128</v>
      </c>
      <c r="D75" s="41"/>
      <c r="E75" s="41"/>
      <c r="F75" s="41"/>
      <c r="G75" s="41"/>
      <c r="H75" s="41"/>
      <c r="I75" s="41"/>
      <c r="J75" s="41"/>
      <c r="K75" s="41"/>
      <c r="L75" s="130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E7</f>
        <v>ZŠ Věry Čáslavské - oprava části obloukové střechy</v>
      </c>
      <c r="F78" s="41"/>
      <c r="G78" s="41"/>
      <c r="H78" s="41"/>
      <c r="I78" s="41"/>
      <c r="J78" s="41"/>
      <c r="K78" s="41"/>
      <c r="L78" s="130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0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F10</f>
        <v>Šantrochova 2/1800, Praha 6</v>
      </c>
      <c r="G80" s="41"/>
      <c r="H80" s="41"/>
      <c r="I80" s="33" t="s">
        <v>23</v>
      </c>
      <c r="J80" s="73" t="str">
        <f>IF(J10="","",J10)</f>
        <v>8. 2. 2025</v>
      </c>
      <c r="K80" s="41"/>
      <c r="L80" s="130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40.05" customHeight="1">
      <c r="A82" s="39"/>
      <c r="B82" s="40"/>
      <c r="C82" s="33" t="s">
        <v>25</v>
      </c>
      <c r="D82" s="41"/>
      <c r="E82" s="41"/>
      <c r="F82" s="28" t="str">
        <f>E13</f>
        <v>MČ Praha 6, Čs. armády 601/23, 160 52 Praha 6</v>
      </c>
      <c r="G82" s="41"/>
      <c r="H82" s="41"/>
      <c r="I82" s="33" t="s">
        <v>31</v>
      </c>
      <c r="J82" s="37" t="str">
        <f>E19</f>
        <v xml:space="preserve">Ing. Vít Kocourek, Prosecká 683/115, 190 00 Praha </v>
      </c>
      <c r="K82" s="41"/>
      <c r="L82" s="13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40.05" customHeight="1">
      <c r="A83" s="39"/>
      <c r="B83" s="40"/>
      <c r="C83" s="33" t="s">
        <v>29</v>
      </c>
      <c r="D83" s="41"/>
      <c r="E83" s="41"/>
      <c r="F83" s="28" t="str">
        <f>IF(E16="","",E16)</f>
        <v>Vyplň údaj</v>
      </c>
      <c r="G83" s="41"/>
      <c r="H83" s="41"/>
      <c r="I83" s="33" t="s">
        <v>34</v>
      </c>
      <c r="J83" s="37" t="str">
        <f>E22</f>
        <v>Tomáš Vašek, Křivá 1776, 463 11 Liberec XXX</v>
      </c>
      <c r="K83" s="41"/>
      <c r="L83" s="13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2"/>
      <c r="B85" s="173"/>
      <c r="C85" s="174" t="s">
        <v>129</v>
      </c>
      <c r="D85" s="175" t="s">
        <v>57</v>
      </c>
      <c r="E85" s="175" t="s">
        <v>53</v>
      </c>
      <c r="F85" s="175" t="s">
        <v>54</v>
      </c>
      <c r="G85" s="175" t="s">
        <v>130</v>
      </c>
      <c r="H85" s="175" t="s">
        <v>131</v>
      </c>
      <c r="I85" s="175" t="s">
        <v>132</v>
      </c>
      <c r="J85" s="175" t="s">
        <v>113</v>
      </c>
      <c r="K85" s="176" t="s">
        <v>133</v>
      </c>
      <c r="L85" s="177"/>
      <c r="M85" s="93" t="s">
        <v>19</v>
      </c>
      <c r="N85" s="94" t="s">
        <v>42</v>
      </c>
      <c r="O85" s="94" t="s">
        <v>134</v>
      </c>
      <c r="P85" s="94" t="s">
        <v>135</v>
      </c>
      <c r="Q85" s="94" t="s">
        <v>136</v>
      </c>
      <c r="R85" s="94" t="s">
        <v>137</v>
      </c>
      <c r="S85" s="94" t="s">
        <v>138</v>
      </c>
      <c r="T85" s="95" t="s">
        <v>139</v>
      </c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="2" customFormat="1" ht="22.8" customHeight="1">
      <c r="A86" s="39"/>
      <c r="B86" s="40"/>
      <c r="C86" s="100" t="s">
        <v>140</v>
      </c>
      <c r="D86" s="41"/>
      <c r="E86" s="41"/>
      <c r="F86" s="41"/>
      <c r="G86" s="41"/>
      <c r="H86" s="41"/>
      <c r="I86" s="41"/>
      <c r="J86" s="178">
        <f>BK86</f>
        <v>0</v>
      </c>
      <c r="K86" s="41"/>
      <c r="L86" s="45"/>
      <c r="M86" s="96"/>
      <c r="N86" s="179"/>
      <c r="O86" s="97"/>
      <c r="P86" s="180">
        <f>P87+P169+P307</f>
        <v>0</v>
      </c>
      <c r="Q86" s="97"/>
      <c r="R86" s="180">
        <f>R87+R169+R307</f>
        <v>0.71034299000000001</v>
      </c>
      <c r="S86" s="97"/>
      <c r="T86" s="181">
        <f>T87+T169+T307</f>
        <v>0.73957020000000007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114</v>
      </c>
      <c r="BK86" s="182">
        <f>BK87+BK169+BK307</f>
        <v>0</v>
      </c>
    </row>
    <row r="87" s="12" customFormat="1" ht="25.92" customHeight="1">
      <c r="A87" s="12"/>
      <c r="B87" s="183"/>
      <c r="C87" s="184"/>
      <c r="D87" s="185" t="s">
        <v>71</v>
      </c>
      <c r="E87" s="186" t="s">
        <v>141</v>
      </c>
      <c r="F87" s="186" t="s">
        <v>142</v>
      </c>
      <c r="G87" s="184"/>
      <c r="H87" s="184"/>
      <c r="I87" s="187"/>
      <c r="J87" s="188">
        <f>BK87</f>
        <v>0</v>
      </c>
      <c r="K87" s="184"/>
      <c r="L87" s="189"/>
      <c r="M87" s="190"/>
      <c r="N87" s="191"/>
      <c r="O87" s="191"/>
      <c r="P87" s="192">
        <f>P88+P157</f>
        <v>0</v>
      </c>
      <c r="Q87" s="191"/>
      <c r="R87" s="192">
        <f>R88+R157</f>
        <v>0</v>
      </c>
      <c r="S87" s="191"/>
      <c r="T87" s="193">
        <f>T88+T157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4" t="s">
        <v>77</v>
      </c>
      <c r="AT87" s="195" t="s">
        <v>71</v>
      </c>
      <c r="AU87" s="195" t="s">
        <v>72</v>
      </c>
      <c r="AY87" s="194" t="s">
        <v>143</v>
      </c>
      <c r="BK87" s="196">
        <f>BK88+BK157</f>
        <v>0</v>
      </c>
    </row>
    <row r="88" s="12" customFormat="1" ht="22.8" customHeight="1">
      <c r="A88" s="12"/>
      <c r="B88" s="183"/>
      <c r="C88" s="184"/>
      <c r="D88" s="185" t="s">
        <v>71</v>
      </c>
      <c r="E88" s="197" t="s">
        <v>144</v>
      </c>
      <c r="F88" s="197" t="s">
        <v>145</v>
      </c>
      <c r="G88" s="184"/>
      <c r="H88" s="184"/>
      <c r="I88" s="187"/>
      <c r="J88" s="198">
        <f>BK88</f>
        <v>0</v>
      </c>
      <c r="K88" s="184"/>
      <c r="L88" s="189"/>
      <c r="M88" s="190"/>
      <c r="N88" s="191"/>
      <c r="O88" s="191"/>
      <c r="P88" s="192">
        <f>SUM(P89:P156)</f>
        <v>0</v>
      </c>
      <c r="Q88" s="191"/>
      <c r="R88" s="192">
        <f>SUM(R89:R156)</f>
        <v>0</v>
      </c>
      <c r="S88" s="191"/>
      <c r="T88" s="193">
        <f>SUM(T89:T156)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4" t="s">
        <v>77</v>
      </c>
      <c r="AT88" s="195" t="s">
        <v>71</v>
      </c>
      <c r="AU88" s="195" t="s">
        <v>77</v>
      </c>
      <c r="AY88" s="194" t="s">
        <v>143</v>
      </c>
      <c r="BK88" s="196">
        <f>SUM(BK89:BK156)</f>
        <v>0</v>
      </c>
    </row>
    <row r="89" s="2" customFormat="1" ht="62.7" customHeight="1">
      <c r="A89" s="39"/>
      <c r="B89" s="40"/>
      <c r="C89" s="199" t="s">
        <v>77</v>
      </c>
      <c r="D89" s="199" t="s">
        <v>146</v>
      </c>
      <c r="E89" s="200" t="s">
        <v>147</v>
      </c>
      <c r="F89" s="201" t="s">
        <v>148</v>
      </c>
      <c r="G89" s="202" t="s">
        <v>149</v>
      </c>
      <c r="H89" s="203">
        <v>1</v>
      </c>
      <c r="I89" s="204"/>
      <c r="J89" s="205">
        <f>ROUND(I89*H89,2)</f>
        <v>0</v>
      </c>
      <c r="K89" s="201" t="s">
        <v>150</v>
      </c>
      <c r="L89" s="45"/>
      <c r="M89" s="206" t="s">
        <v>19</v>
      </c>
      <c r="N89" s="207" t="s">
        <v>43</v>
      </c>
      <c r="O89" s="85"/>
      <c r="P89" s="208">
        <f>O89*H89</f>
        <v>0</v>
      </c>
      <c r="Q89" s="208">
        <v>0</v>
      </c>
      <c r="R89" s="208">
        <f>Q89*H89</f>
        <v>0</v>
      </c>
      <c r="S89" s="208">
        <v>0</v>
      </c>
      <c r="T89" s="209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0" t="s">
        <v>151</v>
      </c>
      <c r="AT89" s="210" t="s">
        <v>146</v>
      </c>
      <c r="AU89" s="210" t="s">
        <v>83</v>
      </c>
      <c r="AY89" s="18" t="s">
        <v>143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18" t="s">
        <v>77</v>
      </c>
      <c r="BK89" s="211">
        <f>ROUND(I89*H89,2)</f>
        <v>0</v>
      </c>
      <c r="BL89" s="18" t="s">
        <v>151</v>
      </c>
      <c r="BM89" s="210" t="s">
        <v>152</v>
      </c>
    </row>
    <row r="90" s="2" customFormat="1">
      <c r="A90" s="39"/>
      <c r="B90" s="40"/>
      <c r="C90" s="41"/>
      <c r="D90" s="212" t="s">
        <v>153</v>
      </c>
      <c r="E90" s="41"/>
      <c r="F90" s="213" t="s">
        <v>154</v>
      </c>
      <c r="G90" s="41"/>
      <c r="H90" s="41"/>
      <c r="I90" s="214"/>
      <c r="J90" s="41"/>
      <c r="K90" s="41"/>
      <c r="L90" s="45"/>
      <c r="M90" s="215"/>
      <c r="N90" s="216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153</v>
      </c>
      <c r="AU90" s="18" t="s">
        <v>83</v>
      </c>
    </row>
    <row r="91" s="2" customFormat="1" ht="44.25" customHeight="1">
      <c r="A91" s="39"/>
      <c r="B91" s="40"/>
      <c r="C91" s="199" t="s">
        <v>83</v>
      </c>
      <c r="D91" s="199" t="s">
        <v>146</v>
      </c>
      <c r="E91" s="200" t="s">
        <v>155</v>
      </c>
      <c r="F91" s="201" t="s">
        <v>156</v>
      </c>
      <c r="G91" s="202" t="s">
        <v>81</v>
      </c>
      <c r="H91" s="203">
        <v>42</v>
      </c>
      <c r="I91" s="204"/>
      <c r="J91" s="205">
        <f>ROUND(I91*H91,2)</f>
        <v>0</v>
      </c>
      <c r="K91" s="201" t="s">
        <v>150</v>
      </c>
      <c r="L91" s="45"/>
      <c r="M91" s="206" t="s">
        <v>19</v>
      </c>
      <c r="N91" s="207" t="s">
        <v>43</v>
      </c>
      <c r="O91" s="85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0" t="s">
        <v>151</v>
      </c>
      <c r="AT91" s="210" t="s">
        <v>146</v>
      </c>
      <c r="AU91" s="210" t="s">
        <v>83</v>
      </c>
      <c r="AY91" s="18" t="s">
        <v>143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8" t="s">
        <v>77</v>
      </c>
      <c r="BK91" s="211">
        <f>ROUND(I91*H91,2)</f>
        <v>0</v>
      </c>
      <c r="BL91" s="18" t="s">
        <v>151</v>
      </c>
      <c r="BM91" s="210" t="s">
        <v>157</v>
      </c>
    </row>
    <row r="92" s="2" customFormat="1">
      <c r="A92" s="39"/>
      <c r="B92" s="40"/>
      <c r="C92" s="41"/>
      <c r="D92" s="212" t="s">
        <v>153</v>
      </c>
      <c r="E92" s="41"/>
      <c r="F92" s="213" t="s">
        <v>158</v>
      </c>
      <c r="G92" s="41"/>
      <c r="H92" s="41"/>
      <c r="I92" s="214"/>
      <c r="J92" s="41"/>
      <c r="K92" s="41"/>
      <c r="L92" s="45"/>
      <c r="M92" s="215"/>
      <c r="N92" s="216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153</v>
      </c>
      <c r="AU92" s="18" t="s">
        <v>83</v>
      </c>
    </row>
    <row r="93" s="13" customFormat="1">
      <c r="A93" s="13"/>
      <c r="B93" s="217"/>
      <c r="C93" s="218"/>
      <c r="D93" s="219" t="s">
        <v>104</v>
      </c>
      <c r="E93" s="220" t="s">
        <v>19</v>
      </c>
      <c r="F93" s="221" t="s">
        <v>159</v>
      </c>
      <c r="G93" s="218"/>
      <c r="H93" s="222">
        <v>42</v>
      </c>
      <c r="I93" s="223"/>
      <c r="J93" s="218"/>
      <c r="K93" s="218"/>
      <c r="L93" s="224"/>
      <c r="M93" s="225"/>
      <c r="N93" s="226"/>
      <c r="O93" s="226"/>
      <c r="P93" s="226"/>
      <c r="Q93" s="226"/>
      <c r="R93" s="226"/>
      <c r="S93" s="226"/>
      <c r="T93" s="22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8" t="s">
        <v>104</v>
      </c>
      <c r="AU93" s="228" t="s">
        <v>83</v>
      </c>
      <c r="AV93" s="13" t="s">
        <v>83</v>
      </c>
      <c r="AW93" s="13" t="s">
        <v>33</v>
      </c>
      <c r="AX93" s="13" t="s">
        <v>72</v>
      </c>
      <c r="AY93" s="228" t="s">
        <v>143</v>
      </c>
    </row>
    <row r="94" s="14" customFormat="1">
      <c r="A94" s="14"/>
      <c r="B94" s="229"/>
      <c r="C94" s="230"/>
      <c r="D94" s="219" t="s">
        <v>104</v>
      </c>
      <c r="E94" s="231" t="s">
        <v>84</v>
      </c>
      <c r="F94" s="232" t="s">
        <v>160</v>
      </c>
      <c r="G94" s="230"/>
      <c r="H94" s="233">
        <v>42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104</v>
      </c>
      <c r="AU94" s="239" t="s">
        <v>83</v>
      </c>
      <c r="AV94" s="14" t="s">
        <v>161</v>
      </c>
      <c r="AW94" s="14" t="s">
        <v>33</v>
      </c>
      <c r="AX94" s="14" t="s">
        <v>72</v>
      </c>
      <c r="AY94" s="239" t="s">
        <v>143</v>
      </c>
    </row>
    <row r="95" s="15" customFormat="1">
      <c r="A95" s="15"/>
      <c r="B95" s="240"/>
      <c r="C95" s="241"/>
      <c r="D95" s="219" t="s">
        <v>104</v>
      </c>
      <c r="E95" s="242" t="s">
        <v>19</v>
      </c>
      <c r="F95" s="243" t="s">
        <v>162</v>
      </c>
      <c r="G95" s="241"/>
      <c r="H95" s="244">
        <v>42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0" t="s">
        <v>104</v>
      </c>
      <c r="AU95" s="250" t="s">
        <v>83</v>
      </c>
      <c r="AV95" s="15" t="s">
        <v>151</v>
      </c>
      <c r="AW95" s="15" t="s">
        <v>33</v>
      </c>
      <c r="AX95" s="15" t="s">
        <v>77</v>
      </c>
      <c r="AY95" s="250" t="s">
        <v>143</v>
      </c>
    </row>
    <row r="96" s="2" customFormat="1" ht="49.05" customHeight="1">
      <c r="A96" s="39"/>
      <c r="B96" s="40"/>
      <c r="C96" s="199" t="s">
        <v>161</v>
      </c>
      <c r="D96" s="199" t="s">
        <v>146</v>
      </c>
      <c r="E96" s="200" t="s">
        <v>163</v>
      </c>
      <c r="F96" s="201" t="s">
        <v>164</v>
      </c>
      <c r="G96" s="202" t="s">
        <v>81</v>
      </c>
      <c r="H96" s="203">
        <v>1890</v>
      </c>
      <c r="I96" s="204"/>
      <c r="J96" s="205">
        <f>ROUND(I96*H96,2)</f>
        <v>0</v>
      </c>
      <c r="K96" s="201" t="s">
        <v>150</v>
      </c>
      <c r="L96" s="45"/>
      <c r="M96" s="206" t="s">
        <v>19</v>
      </c>
      <c r="N96" s="207" t="s">
        <v>43</v>
      </c>
      <c r="O96" s="85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0" t="s">
        <v>151</v>
      </c>
      <c r="AT96" s="210" t="s">
        <v>146</v>
      </c>
      <c r="AU96" s="210" t="s">
        <v>83</v>
      </c>
      <c r="AY96" s="18" t="s">
        <v>143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8" t="s">
        <v>77</v>
      </c>
      <c r="BK96" s="211">
        <f>ROUND(I96*H96,2)</f>
        <v>0</v>
      </c>
      <c r="BL96" s="18" t="s">
        <v>151</v>
      </c>
      <c r="BM96" s="210" t="s">
        <v>165</v>
      </c>
    </row>
    <row r="97" s="2" customFormat="1">
      <c r="A97" s="39"/>
      <c r="B97" s="40"/>
      <c r="C97" s="41"/>
      <c r="D97" s="212" t="s">
        <v>153</v>
      </c>
      <c r="E97" s="41"/>
      <c r="F97" s="213" t="s">
        <v>166</v>
      </c>
      <c r="G97" s="41"/>
      <c r="H97" s="41"/>
      <c r="I97" s="214"/>
      <c r="J97" s="41"/>
      <c r="K97" s="41"/>
      <c r="L97" s="45"/>
      <c r="M97" s="215"/>
      <c r="N97" s="216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153</v>
      </c>
      <c r="AU97" s="18" t="s">
        <v>83</v>
      </c>
    </row>
    <row r="98" s="13" customFormat="1">
      <c r="A98" s="13"/>
      <c r="B98" s="217"/>
      <c r="C98" s="218"/>
      <c r="D98" s="219" t="s">
        <v>104</v>
      </c>
      <c r="E98" s="220" t="s">
        <v>19</v>
      </c>
      <c r="F98" s="221" t="s">
        <v>84</v>
      </c>
      <c r="G98" s="218"/>
      <c r="H98" s="222">
        <v>42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8" t="s">
        <v>104</v>
      </c>
      <c r="AU98" s="228" t="s">
        <v>83</v>
      </c>
      <c r="AV98" s="13" t="s">
        <v>83</v>
      </c>
      <c r="AW98" s="13" t="s">
        <v>33</v>
      </c>
      <c r="AX98" s="13" t="s">
        <v>77</v>
      </c>
      <c r="AY98" s="228" t="s">
        <v>143</v>
      </c>
    </row>
    <row r="99" s="13" customFormat="1">
      <c r="A99" s="13"/>
      <c r="B99" s="217"/>
      <c r="C99" s="218"/>
      <c r="D99" s="219" t="s">
        <v>104</v>
      </c>
      <c r="E99" s="218"/>
      <c r="F99" s="221" t="s">
        <v>167</v>
      </c>
      <c r="G99" s="218"/>
      <c r="H99" s="222">
        <v>1890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8" t="s">
        <v>104</v>
      </c>
      <c r="AU99" s="228" t="s">
        <v>83</v>
      </c>
      <c r="AV99" s="13" t="s">
        <v>83</v>
      </c>
      <c r="AW99" s="13" t="s">
        <v>4</v>
      </c>
      <c r="AX99" s="13" t="s">
        <v>77</v>
      </c>
      <c r="AY99" s="228" t="s">
        <v>143</v>
      </c>
    </row>
    <row r="100" s="2" customFormat="1" ht="44.25" customHeight="1">
      <c r="A100" s="39"/>
      <c r="B100" s="40"/>
      <c r="C100" s="199" t="s">
        <v>151</v>
      </c>
      <c r="D100" s="199" t="s">
        <v>146</v>
      </c>
      <c r="E100" s="200" t="s">
        <v>168</v>
      </c>
      <c r="F100" s="201" t="s">
        <v>169</v>
      </c>
      <c r="G100" s="202" t="s">
        <v>81</v>
      </c>
      <c r="H100" s="203">
        <v>42</v>
      </c>
      <c r="I100" s="204"/>
      <c r="J100" s="205">
        <f>ROUND(I100*H100,2)</f>
        <v>0</v>
      </c>
      <c r="K100" s="201" t="s">
        <v>150</v>
      </c>
      <c r="L100" s="45"/>
      <c r="M100" s="206" t="s">
        <v>19</v>
      </c>
      <c r="N100" s="207" t="s">
        <v>43</v>
      </c>
      <c r="O100" s="85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0" t="s">
        <v>151</v>
      </c>
      <c r="AT100" s="210" t="s">
        <v>146</v>
      </c>
      <c r="AU100" s="210" t="s">
        <v>83</v>
      </c>
      <c r="AY100" s="18" t="s">
        <v>143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8" t="s">
        <v>77</v>
      </c>
      <c r="BK100" s="211">
        <f>ROUND(I100*H100,2)</f>
        <v>0</v>
      </c>
      <c r="BL100" s="18" t="s">
        <v>151</v>
      </c>
      <c r="BM100" s="210" t="s">
        <v>170</v>
      </c>
    </row>
    <row r="101" s="2" customFormat="1">
      <c r="A101" s="39"/>
      <c r="B101" s="40"/>
      <c r="C101" s="41"/>
      <c r="D101" s="212" t="s">
        <v>153</v>
      </c>
      <c r="E101" s="41"/>
      <c r="F101" s="213" t="s">
        <v>171</v>
      </c>
      <c r="G101" s="41"/>
      <c r="H101" s="41"/>
      <c r="I101" s="214"/>
      <c r="J101" s="41"/>
      <c r="K101" s="41"/>
      <c r="L101" s="45"/>
      <c r="M101" s="215"/>
      <c r="N101" s="216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153</v>
      </c>
      <c r="AU101" s="18" t="s">
        <v>83</v>
      </c>
    </row>
    <row r="102" s="13" customFormat="1">
      <c r="A102" s="13"/>
      <c r="B102" s="217"/>
      <c r="C102" s="218"/>
      <c r="D102" s="219" t="s">
        <v>104</v>
      </c>
      <c r="E102" s="220" t="s">
        <v>19</v>
      </c>
      <c r="F102" s="221" t="s">
        <v>84</v>
      </c>
      <c r="G102" s="218"/>
      <c r="H102" s="222">
        <v>42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8" t="s">
        <v>104</v>
      </c>
      <c r="AU102" s="228" t="s">
        <v>83</v>
      </c>
      <c r="AV102" s="13" t="s">
        <v>83</v>
      </c>
      <c r="AW102" s="13" t="s">
        <v>33</v>
      </c>
      <c r="AX102" s="13" t="s">
        <v>77</v>
      </c>
      <c r="AY102" s="228" t="s">
        <v>143</v>
      </c>
    </row>
    <row r="103" s="2" customFormat="1" ht="49.05" customHeight="1">
      <c r="A103" s="39"/>
      <c r="B103" s="40"/>
      <c r="C103" s="199" t="s">
        <v>172</v>
      </c>
      <c r="D103" s="199" t="s">
        <v>146</v>
      </c>
      <c r="E103" s="200" t="s">
        <v>173</v>
      </c>
      <c r="F103" s="201" t="s">
        <v>174</v>
      </c>
      <c r="G103" s="202" t="s">
        <v>149</v>
      </c>
      <c r="H103" s="203">
        <v>1</v>
      </c>
      <c r="I103" s="204"/>
      <c r="J103" s="205">
        <f>ROUND(I103*H103,2)</f>
        <v>0</v>
      </c>
      <c r="K103" s="201" t="s">
        <v>150</v>
      </c>
      <c r="L103" s="45"/>
      <c r="M103" s="206" t="s">
        <v>19</v>
      </c>
      <c r="N103" s="207" t="s">
        <v>43</v>
      </c>
      <c r="O103" s="85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0" t="s">
        <v>151</v>
      </c>
      <c r="AT103" s="210" t="s">
        <v>146</v>
      </c>
      <c r="AU103" s="210" t="s">
        <v>83</v>
      </c>
      <c r="AY103" s="18" t="s">
        <v>143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8" t="s">
        <v>77</v>
      </c>
      <c r="BK103" s="211">
        <f>ROUND(I103*H103,2)</f>
        <v>0</v>
      </c>
      <c r="BL103" s="18" t="s">
        <v>151</v>
      </c>
      <c r="BM103" s="210" t="s">
        <v>175</v>
      </c>
    </row>
    <row r="104" s="2" customFormat="1">
      <c r="A104" s="39"/>
      <c r="B104" s="40"/>
      <c r="C104" s="41"/>
      <c r="D104" s="212" t="s">
        <v>153</v>
      </c>
      <c r="E104" s="41"/>
      <c r="F104" s="213" t="s">
        <v>176</v>
      </c>
      <c r="G104" s="41"/>
      <c r="H104" s="41"/>
      <c r="I104" s="214"/>
      <c r="J104" s="41"/>
      <c r="K104" s="41"/>
      <c r="L104" s="45"/>
      <c r="M104" s="215"/>
      <c r="N104" s="21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153</v>
      </c>
      <c r="AU104" s="18" t="s">
        <v>83</v>
      </c>
    </row>
    <row r="105" s="16" customFormat="1">
      <c r="A105" s="16"/>
      <c r="B105" s="251"/>
      <c r="C105" s="252"/>
      <c r="D105" s="219" t="s">
        <v>104</v>
      </c>
      <c r="E105" s="253" t="s">
        <v>19</v>
      </c>
      <c r="F105" s="254" t="s">
        <v>177</v>
      </c>
      <c r="G105" s="252"/>
      <c r="H105" s="253" t="s">
        <v>19</v>
      </c>
      <c r="I105" s="255"/>
      <c r="J105" s="252"/>
      <c r="K105" s="252"/>
      <c r="L105" s="256"/>
      <c r="M105" s="257"/>
      <c r="N105" s="258"/>
      <c r="O105" s="258"/>
      <c r="P105" s="258"/>
      <c r="Q105" s="258"/>
      <c r="R105" s="258"/>
      <c r="S105" s="258"/>
      <c r="T105" s="259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60" t="s">
        <v>104</v>
      </c>
      <c r="AU105" s="260" t="s">
        <v>83</v>
      </c>
      <c r="AV105" s="16" t="s">
        <v>77</v>
      </c>
      <c r="AW105" s="16" t="s">
        <v>33</v>
      </c>
      <c r="AX105" s="16" t="s">
        <v>72</v>
      </c>
      <c r="AY105" s="260" t="s">
        <v>143</v>
      </c>
    </row>
    <row r="106" s="13" customFormat="1">
      <c r="A106" s="13"/>
      <c r="B106" s="217"/>
      <c r="C106" s="218"/>
      <c r="D106" s="219" t="s">
        <v>104</v>
      </c>
      <c r="E106" s="220" t="s">
        <v>19</v>
      </c>
      <c r="F106" s="221" t="s">
        <v>77</v>
      </c>
      <c r="G106" s="218"/>
      <c r="H106" s="222">
        <v>1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8" t="s">
        <v>104</v>
      </c>
      <c r="AU106" s="228" t="s">
        <v>83</v>
      </c>
      <c r="AV106" s="13" t="s">
        <v>83</v>
      </c>
      <c r="AW106" s="13" t="s">
        <v>33</v>
      </c>
      <c r="AX106" s="13" t="s">
        <v>77</v>
      </c>
      <c r="AY106" s="228" t="s">
        <v>143</v>
      </c>
    </row>
    <row r="107" s="2" customFormat="1" ht="24.15" customHeight="1">
      <c r="A107" s="39"/>
      <c r="B107" s="40"/>
      <c r="C107" s="199" t="s">
        <v>107</v>
      </c>
      <c r="D107" s="199" t="s">
        <v>146</v>
      </c>
      <c r="E107" s="200" t="s">
        <v>178</v>
      </c>
      <c r="F107" s="201" t="s">
        <v>179</v>
      </c>
      <c r="G107" s="202" t="s">
        <v>81</v>
      </c>
      <c r="H107" s="203">
        <v>66</v>
      </c>
      <c r="I107" s="204"/>
      <c r="J107" s="205">
        <f>ROUND(I107*H107,2)</f>
        <v>0</v>
      </c>
      <c r="K107" s="201" t="s">
        <v>150</v>
      </c>
      <c r="L107" s="45"/>
      <c r="M107" s="206" t="s">
        <v>19</v>
      </c>
      <c r="N107" s="207" t="s">
        <v>43</v>
      </c>
      <c r="O107" s="85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0" t="s">
        <v>151</v>
      </c>
      <c r="AT107" s="210" t="s">
        <v>146</v>
      </c>
      <c r="AU107" s="210" t="s">
        <v>83</v>
      </c>
      <c r="AY107" s="18" t="s">
        <v>143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8" t="s">
        <v>77</v>
      </c>
      <c r="BK107" s="211">
        <f>ROUND(I107*H107,2)</f>
        <v>0</v>
      </c>
      <c r="BL107" s="18" t="s">
        <v>151</v>
      </c>
      <c r="BM107" s="210" t="s">
        <v>180</v>
      </c>
    </row>
    <row r="108" s="2" customFormat="1">
      <c r="A108" s="39"/>
      <c r="B108" s="40"/>
      <c r="C108" s="41"/>
      <c r="D108" s="212" t="s">
        <v>153</v>
      </c>
      <c r="E108" s="41"/>
      <c r="F108" s="213" t="s">
        <v>181</v>
      </c>
      <c r="G108" s="41"/>
      <c r="H108" s="41"/>
      <c r="I108" s="214"/>
      <c r="J108" s="41"/>
      <c r="K108" s="41"/>
      <c r="L108" s="45"/>
      <c r="M108" s="215"/>
      <c r="N108" s="216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153</v>
      </c>
      <c r="AU108" s="18" t="s">
        <v>83</v>
      </c>
    </row>
    <row r="109" s="13" customFormat="1">
      <c r="A109" s="13"/>
      <c r="B109" s="217"/>
      <c r="C109" s="218"/>
      <c r="D109" s="219" t="s">
        <v>104</v>
      </c>
      <c r="E109" s="220" t="s">
        <v>19</v>
      </c>
      <c r="F109" s="221" t="s">
        <v>84</v>
      </c>
      <c r="G109" s="218"/>
      <c r="H109" s="222">
        <v>42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8" t="s">
        <v>104</v>
      </c>
      <c r="AU109" s="228" t="s">
        <v>83</v>
      </c>
      <c r="AV109" s="13" t="s">
        <v>83</v>
      </c>
      <c r="AW109" s="13" t="s">
        <v>33</v>
      </c>
      <c r="AX109" s="13" t="s">
        <v>72</v>
      </c>
      <c r="AY109" s="228" t="s">
        <v>143</v>
      </c>
    </row>
    <row r="110" s="16" customFormat="1">
      <c r="A110" s="16"/>
      <c r="B110" s="251"/>
      <c r="C110" s="252"/>
      <c r="D110" s="219" t="s">
        <v>104</v>
      </c>
      <c r="E110" s="253" t="s">
        <v>19</v>
      </c>
      <c r="F110" s="254" t="s">
        <v>177</v>
      </c>
      <c r="G110" s="252"/>
      <c r="H110" s="253" t="s">
        <v>19</v>
      </c>
      <c r="I110" s="255"/>
      <c r="J110" s="252"/>
      <c r="K110" s="252"/>
      <c r="L110" s="256"/>
      <c r="M110" s="257"/>
      <c r="N110" s="258"/>
      <c r="O110" s="258"/>
      <c r="P110" s="258"/>
      <c r="Q110" s="258"/>
      <c r="R110" s="258"/>
      <c r="S110" s="258"/>
      <c r="T110" s="259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T110" s="260" t="s">
        <v>104</v>
      </c>
      <c r="AU110" s="260" t="s">
        <v>83</v>
      </c>
      <c r="AV110" s="16" t="s">
        <v>77</v>
      </c>
      <c r="AW110" s="16" t="s">
        <v>33</v>
      </c>
      <c r="AX110" s="16" t="s">
        <v>72</v>
      </c>
      <c r="AY110" s="260" t="s">
        <v>143</v>
      </c>
    </row>
    <row r="111" s="13" customFormat="1">
      <c r="A111" s="13"/>
      <c r="B111" s="217"/>
      <c r="C111" s="218"/>
      <c r="D111" s="219" t="s">
        <v>104</v>
      </c>
      <c r="E111" s="220" t="s">
        <v>19</v>
      </c>
      <c r="F111" s="221" t="s">
        <v>182</v>
      </c>
      <c r="G111" s="218"/>
      <c r="H111" s="222">
        <v>24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8" t="s">
        <v>104</v>
      </c>
      <c r="AU111" s="228" t="s">
        <v>83</v>
      </c>
      <c r="AV111" s="13" t="s">
        <v>83</v>
      </c>
      <c r="AW111" s="13" t="s">
        <v>33</v>
      </c>
      <c r="AX111" s="13" t="s">
        <v>72</v>
      </c>
      <c r="AY111" s="228" t="s">
        <v>143</v>
      </c>
    </row>
    <row r="112" s="14" customFormat="1">
      <c r="A112" s="14"/>
      <c r="B112" s="229"/>
      <c r="C112" s="230"/>
      <c r="D112" s="219" t="s">
        <v>104</v>
      </c>
      <c r="E112" s="231" t="s">
        <v>91</v>
      </c>
      <c r="F112" s="232" t="s">
        <v>160</v>
      </c>
      <c r="G112" s="230"/>
      <c r="H112" s="233">
        <v>66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104</v>
      </c>
      <c r="AU112" s="239" t="s">
        <v>83</v>
      </c>
      <c r="AV112" s="14" t="s">
        <v>161</v>
      </c>
      <c r="AW112" s="14" t="s">
        <v>33</v>
      </c>
      <c r="AX112" s="14" t="s">
        <v>72</v>
      </c>
      <c r="AY112" s="239" t="s">
        <v>143</v>
      </c>
    </row>
    <row r="113" s="15" customFormat="1">
      <c r="A113" s="15"/>
      <c r="B113" s="240"/>
      <c r="C113" s="241"/>
      <c r="D113" s="219" t="s">
        <v>104</v>
      </c>
      <c r="E113" s="242" t="s">
        <v>19</v>
      </c>
      <c r="F113" s="243" t="s">
        <v>162</v>
      </c>
      <c r="G113" s="241"/>
      <c r="H113" s="244">
        <v>66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0" t="s">
        <v>104</v>
      </c>
      <c r="AU113" s="250" t="s">
        <v>83</v>
      </c>
      <c r="AV113" s="15" t="s">
        <v>151</v>
      </c>
      <c r="AW113" s="15" t="s">
        <v>33</v>
      </c>
      <c r="AX113" s="15" t="s">
        <v>77</v>
      </c>
      <c r="AY113" s="250" t="s">
        <v>143</v>
      </c>
    </row>
    <row r="114" s="2" customFormat="1" ht="37.8" customHeight="1">
      <c r="A114" s="39"/>
      <c r="B114" s="40"/>
      <c r="C114" s="199" t="s">
        <v>183</v>
      </c>
      <c r="D114" s="199" t="s">
        <v>146</v>
      </c>
      <c r="E114" s="200" t="s">
        <v>184</v>
      </c>
      <c r="F114" s="201" t="s">
        <v>185</v>
      </c>
      <c r="G114" s="202" t="s">
        <v>81</v>
      </c>
      <c r="H114" s="203">
        <v>2970</v>
      </c>
      <c r="I114" s="204"/>
      <c r="J114" s="205">
        <f>ROUND(I114*H114,2)</f>
        <v>0</v>
      </c>
      <c r="K114" s="201" t="s">
        <v>150</v>
      </c>
      <c r="L114" s="45"/>
      <c r="M114" s="206" t="s">
        <v>19</v>
      </c>
      <c r="N114" s="207" t="s">
        <v>43</v>
      </c>
      <c r="O114" s="85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0" t="s">
        <v>151</v>
      </c>
      <c r="AT114" s="210" t="s">
        <v>146</v>
      </c>
      <c r="AU114" s="210" t="s">
        <v>83</v>
      </c>
      <c r="AY114" s="18" t="s">
        <v>143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8" t="s">
        <v>77</v>
      </c>
      <c r="BK114" s="211">
        <f>ROUND(I114*H114,2)</f>
        <v>0</v>
      </c>
      <c r="BL114" s="18" t="s">
        <v>151</v>
      </c>
      <c r="BM114" s="210" t="s">
        <v>186</v>
      </c>
    </row>
    <row r="115" s="2" customFormat="1">
      <c r="A115" s="39"/>
      <c r="B115" s="40"/>
      <c r="C115" s="41"/>
      <c r="D115" s="212" t="s">
        <v>153</v>
      </c>
      <c r="E115" s="41"/>
      <c r="F115" s="213" t="s">
        <v>187</v>
      </c>
      <c r="G115" s="41"/>
      <c r="H115" s="41"/>
      <c r="I115" s="214"/>
      <c r="J115" s="41"/>
      <c r="K115" s="41"/>
      <c r="L115" s="45"/>
      <c r="M115" s="215"/>
      <c r="N115" s="216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153</v>
      </c>
      <c r="AU115" s="18" t="s">
        <v>83</v>
      </c>
    </row>
    <row r="116" s="13" customFormat="1">
      <c r="A116" s="13"/>
      <c r="B116" s="217"/>
      <c r="C116" s="218"/>
      <c r="D116" s="219" t="s">
        <v>104</v>
      </c>
      <c r="E116" s="220" t="s">
        <v>19</v>
      </c>
      <c r="F116" s="221" t="s">
        <v>91</v>
      </c>
      <c r="G116" s="218"/>
      <c r="H116" s="222">
        <v>66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8" t="s">
        <v>104</v>
      </c>
      <c r="AU116" s="228" t="s">
        <v>83</v>
      </c>
      <c r="AV116" s="13" t="s">
        <v>83</v>
      </c>
      <c r="AW116" s="13" t="s">
        <v>33</v>
      </c>
      <c r="AX116" s="13" t="s">
        <v>77</v>
      </c>
      <c r="AY116" s="228" t="s">
        <v>143</v>
      </c>
    </row>
    <row r="117" s="13" customFormat="1">
      <c r="A117" s="13"/>
      <c r="B117" s="217"/>
      <c r="C117" s="218"/>
      <c r="D117" s="219" t="s">
        <v>104</v>
      </c>
      <c r="E117" s="218"/>
      <c r="F117" s="221" t="s">
        <v>188</v>
      </c>
      <c r="G117" s="218"/>
      <c r="H117" s="222">
        <v>2970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8" t="s">
        <v>104</v>
      </c>
      <c r="AU117" s="228" t="s">
        <v>83</v>
      </c>
      <c r="AV117" s="13" t="s">
        <v>83</v>
      </c>
      <c r="AW117" s="13" t="s">
        <v>4</v>
      </c>
      <c r="AX117" s="13" t="s">
        <v>77</v>
      </c>
      <c r="AY117" s="228" t="s">
        <v>143</v>
      </c>
    </row>
    <row r="118" s="2" customFormat="1" ht="24.15" customHeight="1">
      <c r="A118" s="39"/>
      <c r="B118" s="40"/>
      <c r="C118" s="199" t="s">
        <v>189</v>
      </c>
      <c r="D118" s="199" t="s">
        <v>146</v>
      </c>
      <c r="E118" s="200" t="s">
        <v>190</v>
      </c>
      <c r="F118" s="201" t="s">
        <v>191</v>
      </c>
      <c r="G118" s="202" t="s">
        <v>81</v>
      </c>
      <c r="H118" s="203">
        <v>66</v>
      </c>
      <c r="I118" s="204"/>
      <c r="J118" s="205">
        <f>ROUND(I118*H118,2)</f>
        <v>0</v>
      </c>
      <c r="K118" s="201" t="s">
        <v>150</v>
      </c>
      <c r="L118" s="45"/>
      <c r="M118" s="206" t="s">
        <v>19</v>
      </c>
      <c r="N118" s="207" t="s">
        <v>43</v>
      </c>
      <c r="O118" s="85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0" t="s">
        <v>151</v>
      </c>
      <c r="AT118" s="210" t="s">
        <v>146</v>
      </c>
      <c r="AU118" s="210" t="s">
        <v>83</v>
      </c>
      <c r="AY118" s="18" t="s">
        <v>143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8" t="s">
        <v>77</v>
      </c>
      <c r="BK118" s="211">
        <f>ROUND(I118*H118,2)</f>
        <v>0</v>
      </c>
      <c r="BL118" s="18" t="s">
        <v>151</v>
      </c>
      <c r="BM118" s="210" t="s">
        <v>192</v>
      </c>
    </row>
    <row r="119" s="2" customFormat="1">
      <c r="A119" s="39"/>
      <c r="B119" s="40"/>
      <c r="C119" s="41"/>
      <c r="D119" s="212" t="s">
        <v>153</v>
      </c>
      <c r="E119" s="41"/>
      <c r="F119" s="213" t="s">
        <v>193</v>
      </c>
      <c r="G119" s="41"/>
      <c r="H119" s="41"/>
      <c r="I119" s="214"/>
      <c r="J119" s="41"/>
      <c r="K119" s="41"/>
      <c r="L119" s="45"/>
      <c r="M119" s="215"/>
      <c r="N119" s="21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153</v>
      </c>
      <c r="AU119" s="18" t="s">
        <v>83</v>
      </c>
    </row>
    <row r="120" s="13" customFormat="1">
      <c r="A120" s="13"/>
      <c r="B120" s="217"/>
      <c r="C120" s="218"/>
      <c r="D120" s="219" t="s">
        <v>104</v>
      </c>
      <c r="E120" s="220" t="s">
        <v>19</v>
      </c>
      <c r="F120" s="221" t="s">
        <v>91</v>
      </c>
      <c r="G120" s="218"/>
      <c r="H120" s="222">
        <v>66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8" t="s">
        <v>104</v>
      </c>
      <c r="AU120" s="228" t="s">
        <v>83</v>
      </c>
      <c r="AV120" s="13" t="s">
        <v>83</v>
      </c>
      <c r="AW120" s="13" t="s">
        <v>33</v>
      </c>
      <c r="AX120" s="13" t="s">
        <v>77</v>
      </c>
      <c r="AY120" s="228" t="s">
        <v>143</v>
      </c>
    </row>
    <row r="121" s="2" customFormat="1" ht="44.25" customHeight="1">
      <c r="A121" s="39"/>
      <c r="B121" s="40"/>
      <c r="C121" s="199" t="s">
        <v>144</v>
      </c>
      <c r="D121" s="199" t="s">
        <v>146</v>
      </c>
      <c r="E121" s="200" t="s">
        <v>194</v>
      </c>
      <c r="F121" s="201" t="s">
        <v>195</v>
      </c>
      <c r="G121" s="202" t="s">
        <v>81</v>
      </c>
      <c r="H121" s="203">
        <v>6.2999999999999998</v>
      </c>
      <c r="I121" s="204"/>
      <c r="J121" s="205">
        <f>ROUND(I121*H121,2)</f>
        <v>0</v>
      </c>
      <c r="K121" s="201" t="s">
        <v>150</v>
      </c>
      <c r="L121" s="45"/>
      <c r="M121" s="206" t="s">
        <v>19</v>
      </c>
      <c r="N121" s="207" t="s">
        <v>43</v>
      </c>
      <c r="O121" s="85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0" t="s">
        <v>151</v>
      </c>
      <c r="AT121" s="210" t="s">
        <v>146</v>
      </c>
      <c r="AU121" s="210" t="s">
        <v>83</v>
      </c>
      <c r="AY121" s="18" t="s">
        <v>143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8" t="s">
        <v>77</v>
      </c>
      <c r="BK121" s="211">
        <f>ROUND(I121*H121,2)</f>
        <v>0</v>
      </c>
      <c r="BL121" s="18" t="s">
        <v>151</v>
      </c>
      <c r="BM121" s="210" t="s">
        <v>196</v>
      </c>
    </row>
    <row r="122" s="2" customFormat="1">
      <c r="A122" s="39"/>
      <c r="B122" s="40"/>
      <c r="C122" s="41"/>
      <c r="D122" s="212" t="s">
        <v>153</v>
      </c>
      <c r="E122" s="41"/>
      <c r="F122" s="213" t="s">
        <v>197</v>
      </c>
      <c r="G122" s="41"/>
      <c r="H122" s="41"/>
      <c r="I122" s="214"/>
      <c r="J122" s="41"/>
      <c r="K122" s="41"/>
      <c r="L122" s="45"/>
      <c r="M122" s="215"/>
      <c r="N122" s="216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153</v>
      </c>
      <c r="AU122" s="18" t="s">
        <v>83</v>
      </c>
    </row>
    <row r="123" s="13" customFormat="1">
      <c r="A123" s="13"/>
      <c r="B123" s="217"/>
      <c r="C123" s="218"/>
      <c r="D123" s="219" t="s">
        <v>104</v>
      </c>
      <c r="E123" s="220" t="s">
        <v>19</v>
      </c>
      <c r="F123" s="221" t="s">
        <v>198</v>
      </c>
      <c r="G123" s="218"/>
      <c r="H123" s="222">
        <v>6.2999999999999998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8" t="s">
        <v>104</v>
      </c>
      <c r="AU123" s="228" t="s">
        <v>83</v>
      </c>
      <c r="AV123" s="13" t="s">
        <v>83</v>
      </c>
      <c r="AW123" s="13" t="s">
        <v>33</v>
      </c>
      <c r="AX123" s="13" t="s">
        <v>72</v>
      </c>
      <c r="AY123" s="228" t="s">
        <v>143</v>
      </c>
    </row>
    <row r="124" s="14" customFormat="1">
      <c r="A124" s="14"/>
      <c r="B124" s="229"/>
      <c r="C124" s="230"/>
      <c r="D124" s="219" t="s">
        <v>104</v>
      </c>
      <c r="E124" s="231" t="s">
        <v>88</v>
      </c>
      <c r="F124" s="232" t="s">
        <v>160</v>
      </c>
      <c r="G124" s="230"/>
      <c r="H124" s="233">
        <v>6.2999999999999998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9" t="s">
        <v>104</v>
      </c>
      <c r="AU124" s="239" t="s">
        <v>83</v>
      </c>
      <c r="AV124" s="14" t="s">
        <v>161</v>
      </c>
      <c r="AW124" s="14" t="s">
        <v>33</v>
      </c>
      <c r="AX124" s="14" t="s">
        <v>72</v>
      </c>
      <c r="AY124" s="239" t="s">
        <v>143</v>
      </c>
    </row>
    <row r="125" s="15" customFormat="1">
      <c r="A125" s="15"/>
      <c r="B125" s="240"/>
      <c r="C125" s="241"/>
      <c r="D125" s="219" t="s">
        <v>104</v>
      </c>
      <c r="E125" s="242" t="s">
        <v>19</v>
      </c>
      <c r="F125" s="243" t="s">
        <v>162</v>
      </c>
      <c r="G125" s="241"/>
      <c r="H125" s="244">
        <v>6.2999999999999998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0" t="s">
        <v>104</v>
      </c>
      <c r="AU125" s="250" t="s">
        <v>83</v>
      </c>
      <c r="AV125" s="15" t="s">
        <v>151</v>
      </c>
      <c r="AW125" s="15" t="s">
        <v>33</v>
      </c>
      <c r="AX125" s="15" t="s">
        <v>77</v>
      </c>
      <c r="AY125" s="250" t="s">
        <v>143</v>
      </c>
    </row>
    <row r="126" s="2" customFormat="1" ht="49.05" customHeight="1">
      <c r="A126" s="39"/>
      <c r="B126" s="40"/>
      <c r="C126" s="199" t="s">
        <v>199</v>
      </c>
      <c r="D126" s="199" t="s">
        <v>146</v>
      </c>
      <c r="E126" s="200" t="s">
        <v>200</v>
      </c>
      <c r="F126" s="201" t="s">
        <v>201</v>
      </c>
      <c r="G126" s="202" t="s">
        <v>81</v>
      </c>
      <c r="H126" s="203">
        <v>283.5</v>
      </c>
      <c r="I126" s="204"/>
      <c r="J126" s="205">
        <f>ROUND(I126*H126,2)</f>
        <v>0</v>
      </c>
      <c r="K126" s="201" t="s">
        <v>150</v>
      </c>
      <c r="L126" s="45"/>
      <c r="M126" s="206" t="s">
        <v>19</v>
      </c>
      <c r="N126" s="207" t="s">
        <v>43</v>
      </c>
      <c r="O126" s="85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0" t="s">
        <v>151</v>
      </c>
      <c r="AT126" s="210" t="s">
        <v>146</v>
      </c>
      <c r="AU126" s="210" t="s">
        <v>83</v>
      </c>
      <c r="AY126" s="18" t="s">
        <v>143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8" t="s">
        <v>77</v>
      </c>
      <c r="BK126" s="211">
        <f>ROUND(I126*H126,2)</f>
        <v>0</v>
      </c>
      <c r="BL126" s="18" t="s">
        <v>151</v>
      </c>
      <c r="BM126" s="210" t="s">
        <v>202</v>
      </c>
    </row>
    <row r="127" s="2" customFormat="1">
      <c r="A127" s="39"/>
      <c r="B127" s="40"/>
      <c r="C127" s="41"/>
      <c r="D127" s="212" t="s">
        <v>153</v>
      </c>
      <c r="E127" s="41"/>
      <c r="F127" s="213" t="s">
        <v>203</v>
      </c>
      <c r="G127" s="41"/>
      <c r="H127" s="41"/>
      <c r="I127" s="214"/>
      <c r="J127" s="41"/>
      <c r="K127" s="41"/>
      <c r="L127" s="45"/>
      <c r="M127" s="215"/>
      <c r="N127" s="216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153</v>
      </c>
      <c r="AU127" s="18" t="s">
        <v>83</v>
      </c>
    </row>
    <row r="128" s="13" customFormat="1">
      <c r="A128" s="13"/>
      <c r="B128" s="217"/>
      <c r="C128" s="218"/>
      <c r="D128" s="219" t="s">
        <v>104</v>
      </c>
      <c r="E128" s="220" t="s">
        <v>19</v>
      </c>
      <c r="F128" s="221" t="s">
        <v>88</v>
      </c>
      <c r="G128" s="218"/>
      <c r="H128" s="222">
        <v>6.2999999999999998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8" t="s">
        <v>104</v>
      </c>
      <c r="AU128" s="228" t="s">
        <v>83</v>
      </c>
      <c r="AV128" s="13" t="s">
        <v>83</v>
      </c>
      <c r="AW128" s="13" t="s">
        <v>33</v>
      </c>
      <c r="AX128" s="13" t="s">
        <v>77</v>
      </c>
      <c r="AY128" s="228" t="s">
        <v>143</v>
      </c>
    </row>
    <row r="129" s="13" customFormat="1">
      <c r="A129" s="13"/>
      <c r="B129" s="217"/>
      <c r="C129" s="218"/>
      <c r="D129" s="219" t="s">
        <v>104</v>
      </c>
      <c r="E129" s="218"/>
      <c r="F129" s="221" t="s">
        <v>204</v>
      </c>
      <c r="G129" s="218"/>
      <c r="H129" s="222">
        <v>283.5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8" t="s">
        <v>104</v>
      </c>
      <c r="AU129" s="228" t="s">
        <v>83</v>
      </c>
      <c r="AV129" s="13" t="s">
        <v>83</v>
      </c>
      <c r="AW129" s="13" t="s">
        <v>4</v>
      </c>
      <c r="AX129" s="13" t="s">
        <v>77</v>
      </c>
      <c r="AY129" s="228" t="s">
        <v>143</v>
      </c>
    </row>
    <row r="130" s="2" customFormat="1" ht="44.25" customHeight="1">
      <c r="A130" s="39"/>
      <c r="B130" s="40"/>
      <c r="C130" s="199" t="s">
        <v>205</v>
      </c>
      <c r="D130" s="199" t="s">
        <v>146</v>
      </c>
      <c r="E130" s="200" t="s">
        <v>206</v>
      </c>
      <c r="F130" s="201" t="s">
        <v>207</v>
      </c>
      <c r="G130" s="202" t="s">
        <v>81</v>
      </c>
      <c r="H130" s="203">
        <v>6.2999999999999998</v>
      </c>
      <c r="I130" s="204"/>
      <c r="J130" s="205">
        <f>ROUND(I130*H130,2)</f>
        <v>0</v>
      </c>
      <c r="K130" s="201" t="s">
        <v>150</v>
      </c>
      <c r="L130" s="45"/>
      <c r="M130" s="206" t="s">
        <v>19</v>
      </c>
      <c r="N130" s="207" t="s">
        <v>43</v>
      </c>
      <c r="O130" s="85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0" t="s">
        <v>151</v>
      </c>
      <c r="AT130" s="210" t="s">
        <v>146</v>
      </c>
      <c r="AU130" s="210" t="s">
        <v>83</v>
      </c>
      <c r="AY130" s="18" t="s">
        <v>143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8" t="s">
        <v>77</v>
      </c>
      <c r="BK130" s="211">
        <f>ROUND(I130*H130,2)</f>
        <v>0</v>
      </c>
      <c r="BL130" s="18" t="s">
        <v>151</v>
      </c>
      <c r="BM130" s="210" t="s">
        <v>208</v>
      </c>
    </row>
    <row r="131" s="2" customFormat="1">
      <c r="A131" s="39"/>
      <c r="B131" s="40"/>
      <c r="C131" s="41"/>
      <c r="D131" s="212" t="s">
        <v>153</v>
      </c>
      <c r="E131" s="41"/>
      <c r="F131" s="213" t="s">
        <v>209</v>
      </c>
      <c r="G131" s="41"/>
      <c r="H131" s="41"/>
      <c r="I131" s="214"/>
      <c r="J131" s="41"/>
      <c r="K131" s="41"/>
      <c r="L131" s="45"/>
      <c r="M131" s="215"/>
      <c r="N131" s="216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153</v>
      </c>
      <c r="AU131" s="18" t="s">
        <v>83</v>
      </c>
    </row>
    <row r="132" s="13" customFormat="1">
      <c r="A132" s="13"/>
      <c r="B132" s="217"/>
      <c r="C132" s="218"/>
      <c r="D132" s="219" t="s">
        <v>104</v>
      </c>
      <c r="E132" s="220" t="s">
        <v>19</v>
      </c>
      <c r="F132" s="221" t="s">
        <v>88</v>
      </c>
      <c r="G132" s="218"/>
      <c r="H132" s="222">
        <v>6.2999999999999998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8" t="s">
        <v>104</v>
      </c>
      <c r="AU132" s="228" t="s">
        <v>83</v>
      </c>
      <c r="AV132" s="13" t="s">
        <v>83</v>
      </c>
      <c r="AW132" s="13" t="s">
        <v>33</v>
      </c>
      <c r="AX132" s="13" t="s">
        <v>77</v>
      </c>
      <c r="AY132" s="228" t="s">
        <v>143</v>
      </c>
    </row>
    <row r="133" s="2" customFormat="1" ht="33" customHeight="1">
      <c r="A133" s="39"/>
      <c r="B133" s="40"/>
      <c r="C133" s="199" t="s">
        <v>8</v>
      </c>
      <c r="D133" s="199" t="s">
        <v>146</v>
      </c>
      <c r="E133" s="200" t="s">
        <v>210</v>
      </c>
      <c r="F133" s="201" t="s">
        <v>211</v>
      </c>
      <c r="G133" s="202" t="s">
        <v>106</v>
      </c>
      <c r="H133" s="203">
        <v>6</v>
      </c>
      <c r="I133" s="204"/>
      <c r="J133" s="205">
        <f>ROUND(I133*H133,2)</f>
        <v>0</v>
      </c>
      <c r="K133" s="201" t="s">
        <v>150</v>
      </c>
      <c r="L133" s="45"/>
      <c r="M133" s="206" t="s">
        <v>19</v>
      </c>
      <c r="N133" s="207" t="s">
        <v>43</v>
      </c>
      <c r="O133" s="85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0" t="s">
        <v>151</v>
      </c>
      <c r="AT133" s="210" t="s">
        <v>146</v>
      </c>
      <c r="AU133" s="210" t="s">
        <v>83</v>
      </c>
      <c r="AY133" s="18" t="s">
        <v>143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8" t="s">
        <v>77</v>
      </c>
      <c r="BK133" s="211">
        <f>ROUND(I133*H133,2)</f>
        <v>0</v>
      </c>
      <c r="BL133" s="18" t="s">
        <v>151</v>
      </c>
      <c r="BM133" s="210" t="s">
        <v>212</v>
      </c>
    </row>
    <row r="134" s="2" customFormat="1">
      <c r="A134" s="39"/>
      <c r="B134" s="40"/>
      <c r="C134" s="41"/>
      <c r="D134" s="212" t="s">
        <v>153</v>
      </c>
      <c r="E134" s="41"/>
      <c r="F134" s="213" t="s">
        <v>213</v>
      </c>
      <c r="G134" s="41"/>
      <c r="H134" s="41"/>
      <c r="I134" s="214"/>
      <c r="J134" s="41"/>
      <c r="K134" s="41"/>
      <c r="L134" s="45"/>
      <c r="M134" s="215"/>
      <c r="N134" s="216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153</v>
      </c>
      <c r="AU134" s="18" t="s">
        <v>83</v>
      </c>
    </row>
    <row r="135" s="13" customFormat="1">
      <c r="A135" s="13"/>
      <c r="B135" s="217"/>
      <c r="C135" s="218"/>
      <c r="D135" s="219" t="s">
        <v>104</v>
      </c>
      <c r="E135" s="220" t="s">
        <v>19</v>
      </c>
      <c r="F135" s="221" t="s">
        <v>214</v>
      </c>
      <c r="G135" s="218"/>
      <c r="H135" s="222">
        <v>6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8" t="s">
        <v>104</v>
      </c>
      <c r="AU135" s="228" t="s">
        <v>83</v>
      </c>
      <c r="AV135" s="13" t="s">
        <v>83</v>
      </c>
      <c r="AW135" s="13" t="s">
        <v>33</v>
      </c>
      <c r="AX135" s="13" t="s">
        <v>72</v>
      </c>
      <c r="AY135" s="228" t="s">
        <v>143</v>
      </c>
    </row>
    <row r="136" s="14" customFormat="1">
      <c r="A136" s="14"/>
      <c r="B136" s="229"/>
      <c r="C136" s="230"/>
      <c r="D136" s="219" t="s">
        <v>104</v>
      </c>
      <c r="E136" s="231" t="s">
        <v>104</v>
      </c>
      <c r="F136" s="232" t="s">
        <v>160</v>
      </c>
      <c r="G136" s="230"/>
      <c r="H136" s="233">
        <v>6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9" t="s">
        <v>104</v>
      </c>
      <c r="AU136" s="239" t="s">
        <v>83</v>
      </c>
      <c r="AV136" s="14" t="s">
        <v>161</v>
      </c>
      <c r="AW136" s="14" t="s">
        <v>33</v>
      </c>
      <c r="AX136" s="14" t="s">
        <v>72</v>
      </c>
      <c r="AY136" s="239" t="s">
        <v>143</v>
      </c>
    </row>
    <row r="137" s="15" customFormat="1">
      <c r="A137" s="15"/>
      <c r="B137" s="240"/>
      <c r="C137" s="241"/>
      <c r="D137" s="219" t="s">
        <v>104</v>
      </c>
      <c r="E137" s="242" t="s">
        <v>19</v>
      </c>
      <c r="F137" s="243" t="s">
        <v>162</v>
      </c>
      <c r="G137" s="241"/>
      <c r="H137" s="244">
        <v>6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0" t="s">
        <v>104</v>
      </c>
      <c r="AU137" s="250" t="s">
        <v>83</v>
      </c>
      <c r="AV137" s="15" t="s">
        <v>151</v>
      </c>
      <c r="AW137" s="15" t="s">
        <v>33</v>
      </c>
      <c r="AX137" s="15" t="s">
        <v>77</v>
      </c>
      <c r="AY137" s="250" t="s">
        <v>143</v>
      </c>
    </row>
    <row r="138" s="2" customFormat="1" ht="37.8" customHeight="1">
      <c r="A138" s="39"/>
      <c r="B138" s="40"/>
      <c r="C138" s="199" t="s">
        <v>215</v>
      </c>
      <c r="D138" s="199" t="s">
        <v>146</v>
      </c>
      <c r="E138" s="200" t="s">
        <v>216</v>
      </c>
      <c r="F138" s="201" t="s">
        <v>217</v>
      </c>
      <c r="G138" s="202" t="s">
        <v>106</v>
      </c>
      <c r="H138" s="203">
        <v>270</v>
      </c>
      <c r="I138" s="204"/>
      <c r="J138" s="205">
        <f>ROUND(I138*H138,2)</f>
        <v>0</v>
      </c>
      <c r="K138" s="201" t="s">
        <v>150</v>
      </c>
      <c r="L138" s="45"/>
      <c r="M138" s="206" t="s">
        <v>19</v>
      </c>
      <c r="N138" s="207" t="s">
        <v>43</v>
      </c>
      <c r="O138" s="85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0" t="s">
        <v>151</v>
      </c>
      <c r="AT138" s="210" t="s">
        <v>146</v>
      </c>
      <c r="AU138" s="210" t="s">
        <v>83</v>
      </c>
      <c r="AY138" s="18" t="s">
        <v>143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8" t="s">
        <v>77</v>
      </c>
      <c r="BK138" s="211">
        <f>ROUND(I138*H138,2)</f>
        <v>0</v>
      </c>
      <c r="BL138" s="18" t="s">
        <v>151</v>
      </c>
      <c r="BM138" s="210" t="s">
        <v>218</v>
      </c>
    </row>
    <row r="139" s="2" customFormat="1">
      <c r="A139" s="39"/>
      <c r="B139" s="40"/>
      <c r="C139" s="41"/>
      <c r="D139" s="212" t="s">
        <v>153</v>
      </c>
      <c r="E139" s="41"/>
      <c r="F139" s="213" t="s">
        <v>219</v>
      </c>
      <c r="G139" s="41"/>
      <c r="H139" s="41"/>
      <c r="I139" s="214"/>
      <c r="J139" s="41"/>
      <c r="K139" s="41"/>
      <c r="L139" s="45"/>
      <c r="M139" s="215"/>
      <c r="N139" s="216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153</v>
      </c>
      <c r="AU139" s="18" t="s">
        <v>83</v>
      </c>
    </row>
    <row r="140" s="13" customFormat="1">
      <c r="A140" s="13"/>
      <c r="B140" s="217"/>
      <c r="C140" s="218"/>
      <c r="D140" s="219" t="s">
        <v>104</v>
      </c>
      <c r="E140" s="220" t="s">
        <v>19</v>
      </c>
      <c r="F140" s="221" t="s">
        <v>104</v>
      </c>
      <c r="G140" s="218"/>
      <c r="H140" s="222">
        <v>6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8" t="s">
        <v>104</v>
      </c>
      <c r="AU140" s="228" t="s">
        <v>83</v>
      </c>
      <c r="AV140" s="13" t="s">
        <v>83</v>
      </c>
      <c r="AW140" s="13" t="s">
        <v>33</v>
      </c>
      <c r="AX140" s="13" t="s">
        <v>77</v>
      </c>
      <c r="AY140" s="228" t="s">
        <v>143</v>
      </c>
    </row>
    <row r="141" s="13" customFormat="1">
      <c r="A141" s="13"/>
      <c r="B141" s="217"/>
      <c r="C141" s="218"/>
      <c r="D141" s="219" t="s">
        <v>104</v>
      </c>
      <c r="E141" s="218"/>
      <c r="F141" s="221" t="s">
        <v>220</v>
      </c>
      <c r="G141" s="218"/>
      <c r="H141" s="222">
        <v>270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8" t="s">
        <v>104</v>
      </c>
      <c r="AU141" s="228" t="s">
        <v>83</v>
      </c>
      <c r="AV141" s="13" t="s">
        <v>83</v>
      </c>
      <c r="AW141" s="13" t="s">
        <v>4</v>
      </c>
      <c r="AX141" s="13" t="s">
        <v>77</v>
      </c>
      <c r="AY141" s="228" t="s">
        <v>143</v>
      </c>
    </row>
    <row r="142" s="2" customFormat="1" ht="33" customHeight="1">
      <c r="A142" s="39"/>
      <c r="B142" s="40"/>
      <c r="C142" s="199" t="s">
        <v>221</v>
      </c>
      <c r="D142" s="199" t="s">
        <v>146</v>
      </c>
      <c r="E142" s="200" t="s">
        <v>222</v>
      </c>
      <c r="F142" s="201" t="s">
        <v>223</v>
      </c>
      <c r="G142" s="202" t="s">
        <v>106</v>
      </c>
      <c r="H142" s="203">
        <v>6</v>
      </c>
      <c r="I142" s="204"/>
      <c r="J142" s="205">
        <f>ROUND(I142*H142,2)</f>
        <v>0</v>
      </c>
      <c r="K142" s="201" t="s">
        <v>150</v>
      </c>
      <c r="L142" s="45"/>
      <c r="M142" s="206" t="s">
        <v>19</v>
      </c>
      <c r="N142" s="207" t="s">
        <v>43</v>
      </c>
      <c r="O142" s="85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0" t="s">
        <v>151</v>
      </c>
      <c r="AT142" s="210" t="s">
        <v>146</v>
      </c>
      <c r="AU142" s="210" t="s">
        <v>83</v>
      </c>
      <c r="AY142" s="18" t="s">
        <v>143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8" t="s">
        <v>77</v>
      </c>
      <c r="BK142" s="211">
        <f>ROUND(I142*H142,2)</f>
        <v>0</v>
      </c>
      <c r="BL142" s="18" t="s">
        <v>151</v>
      </c>
      <c r="BM142" s="210" t="s">
        <v>224</v>
      </c>
    </row>
    <row r="143" s="2" customFormat="1">
      <c r="A143" s="39"/>
      <c r="B143" s="40"/>
      <c r="C143" s="41"/>
      <c r="D143" s="212" t="s">
        <v>153</v>
      </c>
      <c r="E143" s="41"/>
      <c r="F143" s="213" t="s">
        <v>225</v>
      </c>
      <c r="G143" s="41"/>
      <c r="H143" s="41"/>
      <c r="I143" s="214"/>
      <c r="J143" s="41"/>
      <c r="K143" s="41"/>
      <c r="L143" s="45"/>
      <c r="M143" s="215"/>
      <c r="N143" s="216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153</v>
      </c>
      <c r="AU143" s="18" t="s">
        <v>83</v>
      </c>
    </row>
    <row r="144" s="13" customFormat="1">
      <c r="A144" s="13"/>
      <c r="B144" s="217"/>
      <c r="C144" s="218"/>
      <c r="D144" s="219" t="s">
        <v>104</v>
      </c>
      <c r="E144" s="220" t="s">
        <v>19</v>
      </c>
      <c r="F144" s="221" t="s">
        <v>104</v>
      </c>
      <c r="G144" s="218"/>
      <c r="H144" s="222">
        <v>6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8" t="s">
        <v>104</v>
      </c>
      <c r="AU144" s="228" t="s">
        <v>83</v>
      </c>
      <c r="AV144" s="13" t="s">
        <v>83</v>
      </c>
      <c r="AW144" s="13" t="s">
        <v>33</v>
      </c>
      <c r="AX144" s="13" t="s">
        <v>77</v>
      </c>
      <c r="AY144" s="228" t="s">
        <v>143</v>
      </c>
    </row>
    <row r="145" s="2" customFormat="1" ht="24.15" customHeight="1">
      <c r="A145" s="39"/>
      <c r="B145" s="40"/>
      <c r="C145" s="199" t="s">
        <v>226</v>
      </c>
      <c r="D145" s="199" t="s">
        <v>146</v>
      </c>
      <c r="E145" s="200" t="s">
        <v>227</v>
      </c>
      <c r="F145" s="201" t="s">
        <v>228</v>
      </c>
      <c r="G145" s="202" t="s">
        <v>81</v>
      </c>
      <c r="H145" s="203">
        <v>42</v>
      </c>
      <c r="I145" s="204"/>
      <c r="J145" s="205">
        <f>ROUND(I145*H145,2)</f>
        <v>0</v>
      </c>
      <c r="K145" s="201" t="s">
        <v>150</v>
      </c>
      <c r="L145" s="45"/>
      <c r="M145" s="206" t="s">
        <v>19</v>
      </c>
      <c r="N145" s="207" t="s">
        <v>43</v>
      </c>
      <c r="O145" s="85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0" t="s">
        <v>151</v>
      </c>
      <c r="AT145" s="210" t="s">
        <v>146</v>
      </c>
      <c r="AU145" s="210" t="s">
        <v>83</v>
      </c>
      <c r="AY145" s="18" t="s">
        <v>143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8" t="s">
        <v>77</v>
      </c>
      <c r="BK145" s="211">
        <f>ROUND(I145*H145,2)</f>
        <v>0</v>
      </c>
      <c r="BL145" s="18" t="s">
        <v>151</v>
      </c>
      <c r="BM145" s="210" t="s">
        <v>229</v>
      </c>
    </row>
    <row r="146" s="2" customFormat="1">
      <c r="A146" s="39"/>
      <c r="B146" s="40"/>
      <c r="C146" s="41"/>
      <c r="D146" s="212" t="s">
        <v>153</v>
      </c>
      <c r="E146" s="41"/>
      <c r="F146" s="213" t="s">
        <v>230</v>
      </c>
      <c r="G146" s="41"/>
      <c r="H146" s="41"/>
      <c r="I146" s="214"/>
      <c r="J146" s="41"/>
      <c r="K146" s="41"/>
      <c r="L146" s="45"/>
      <c r="M146" s="215"/>
      <c r="N146" s="216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153</v>
      </c>
      <c r="AU146" s="18" t="s">
        <v>83</v>
      </c>
    </row>
    <row r="147" s="13" customFormat="1">
      <c r="A147" s="13"/>
      <c r="B147" s="217"/>
      <c r="C147" s="218"/>
      <c r="D147" s="219" t="s">
        <v>104</v>
      </c>
      <c r="E147" s="220" t="s">
        <v>19</v>
      </c>
      <c r="F147" s="221" t="s">
        <v>84</v>
      </c>
      <c r="G147" s="218"/>
      <c r="H147" s="222">
        <v>42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8" t="s">
        <v>104</v>
      </c>
      <c r="AU147" s="228" t="s">
        <v>83</v>
      </c>
      <c r="AV147" s="13" t="s">
        <v>83</v>
      </c>
      <c r="AW147" s="13" t="s">
        <v>33</v>
      </c>
      <c r="AX147" s="13" t="s">
        <v>77</v>
      </c>
      <c r="AY147" s="228" t="s">
        <v>143</v>
      </c>
    </row>
    <row r="148" s="2" customFormat="1" ht="44.25" customHeight="1">
      <c r="A148" s="39"/>
      <c r="B148" s="40"/>
      <c r="C148" s="199" t="s">
        <v>231</v>
      </c>
      <c r="D148" s="199" t="s">
        <v>146</v>
      </c>
      <c r="E148" s="200" t="s">
        <v>232</v>
      </c>
      <c r="F148" s="201" t="s">
        <v>233</v>
      </c>
      <c r="G148" s="202" t="s">
        <v>81</v>
      </c>
      <c r="H148" s="203">
        <v>42</v>
      </c>
      <c r="I148" s="204"/>
      <c r="J148" s="205">
        <f>ROUND(I148*H148,2)</f>
        <v>0</v>
      </c>
      <c r="K148" s="201" t="s">
        <v>150</v>
      </c>
      <c r="L148" s="45"/>
      <c r="M148" s="206" t="s">
        <v>19</v>
      </c>
      <c r="N148" s="207" t="s">
        <v>43</v>
      </c>
      <c r="O148" s="85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0" t="s">
        <v>151</v>
      </c>
      <c r="AT148" s="210" t="s">
        <v>146</v>
      </c>
      <c r="AU148" s="210" t="s">
        <v>83</v>
      </c>
      <c r="AY148" s="18" t="s">
        <v>143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8" t="s">
        <v>77</v>
      </c>
      <c r="BK148" s="211">
        <f>ROUND(I148*H148,2)</f>
        <v>0</v>
      </c>
      <c r="BL148" s="18" t="s">
        <v>151</v>
      </c>
      <c r="BM148" s="210" t="s">
        <v>234</v>
      </c>
    </row>
    <row r="149" s="2" customFormat="1">
      <c r="A149" s="39"/>
      <c r="B149" s="40"/>
      <c r="C149" s="41"/>
      <c r="D149" s="212" t="s">
        <v>153</v>
      </c>
      <c r="E149" s="41"/>
      <c r="F149" s="213" t="s">
        <v>235</v>
      </c>
      <c r="G149" s="41"/>
      <c r="H149" s="41"/>
      <c r="I149" s="214"/>
      <c r="J149" s="41"/>
      <c r="K149" s="41"/>
      <c r="L149" s="45"/>
      <c r="M149" s="215"/>
      <c r="N149" s="216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153</v>
      </c>
      <c r="AU149" s="18" t="s">
        <v>83</v>
      </c>
    </row>
    <row r="150" s="13" customFormat="1">
      <c r="A150" s="13"/>
      <c r="B150" s="217"/>
      <c r="C150" s="218"/>
      <c r="D150" s="219" t="s">
        <v>104</v>
      </c>
      <c r="E150" s="220" t="s">
        <v>19</v>
      </c>
      <c r="F150" s="221" t="s">
        <v>84</v>
      </c>
      <c r="G150" s="218"/>
      <c r="H150" s="222">
        <v>42</v>
      </c>
      <c r="I150" s="223"/>
      <c r="J150" s="218"/>
      <c r="K150" s="218"/>
      <c r="L150" s="224"/>
      <c r="M150" s="225"/>
      <c r="N150" s="226"/>
      <c r="O150" s="226"/>
      <c r="P150" s="226"/>
      <c r="Q150" s="226"/>
      <c r="R150" s="226"/>
      <c r="S150" s="226"/>
      <c r="T150" s="22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8" t="s">
        <v>104</v>
      </c>
      <c r="AU150" s="228" t="s">
        <v>83</v>
      </c>
      <c r="AV150" s="13" t="s">
        <v>83</v>
      </c>
      <c r="AW150" s="13" t="s">
        <v>33</v>
      </c>
      <c r="AX150" s="13" t="s">
        <v>77</v>
      </c>
      <c r="AY150" s="228" t="s">
        <v>143</v>
      </c>
    </row>
    <row r="151" s="2" customFormat="1" ht="24.15" customHeight="1">
      <c r="A151" s="39"/>
      <c r="B151" s="40"/>
      <c r="C151" s="199" t="s">
        <v>236</v>
      </c>
      <c r="D151" s="199" t="s">
        <v>146</v>
      </c>
      <c r="E151" s="200" t="s">
        <v>237</v>
      </c>
      <c r="F151" s="201" t="s">
        <v>238</v>
      </c>
      <c r="G151" s="202" t="s">
        <v>96</v>
      </c>
      <c r="H151" s="203">
        <v>21.600000000000001</v>
      </c>
      <c r="I151" s="204"/>
      <c r="J151" s="205">
        <f>ROUND(I151*H151,2)</f>
        <v>0</v>
      </c>
      <c r="K151" s="201" t="s">
        <v>150</v>
      </c>
      <c r="L151" s="45"/>
      <c r="M151" s="206" t="s">
        <v>19</v>
      </c>
      <c r="N151" s="207" t="s">
        <v>43</v>
      </c>
      <c r="O151" s="85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0" t="s">
        <v>151</v>
      </c>
      <c r="AT151" s="210" t="s">
        <v>146</v>
      </c>
      <c r="AU151" s="210" t="s">
        <v>83</v>
      </c>
      <c r="AY151" s="18" t="s">
        <v>143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8" t="s">
        <v>77</v>
      </c>
      <c r="BK151" s="211">
        <f>ROUND(I151*H151,2)</f>
        <v>0</v>
      </c>
      <c r="BL151" s="18" t="s">
        <v>151</v>
      </c>
      <c r="BM151" s="210" t="s">
        <v>239</v>
      </c>
    </row>
    <row r="152" s="2" customFormat="1">
      <c r="A152" s="39"/>
      <c r="B152" s="40"/>
      <c r="C152" s="41"/>
      <c r="D152" s="212" t="s">
        <v>153</v>
      </c>
      <c r="E152" s="41"/>
      <c r="F152" s="213" t="s">
        <v>240</v>
      </c>
      <c r="G152" s="41"/>
      <c r="H152" s="41"/>
      <c r="I152" s="214"/>
      <c r="J152" s="41"/>
      <c r="K152" s="41"/>
      <c r="L152" s="45"/>
      <c r="M152" s="215"/>
      <c r="N152" s="216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153</v>
      </c>
      <c r="AU152" s="18" t="s">
        <v>83</v>
      </c>
    </row>
    <row r="153" s="16" customFormat="1">
      <c r="A153" s="16"/>
      <c r="B153" s="251"/>
      <c r="C153" s="252"/>
      <c r="D153" s="219" t="s">
        <v>104</v>
      </c>
      <c r="E153" s="253" t="s">
        <v>19</v>
      </c>
      <c r="F153" s="254" t="s">
        <v>177</v>
      </c>
      <c r="G153" s="252"/>
      <c r="H153" s="253" t="s">
        <v>19</v>
      </c>
      <c r="I153" s="255"/>
      <c r="J153" s="252"/>
      <c r="K153" s="252"/>
      <c r="L153" s="256"/>
      <c r="M153" s="257"/>
      <c r="N153" s="258"/>
      <c r="O153" s="258"/>
      <c r="P153" s="258"/>
      <c r="Q153" s="258"/>
      <c r="R153" s="258"/>
      <c r="S153" s="258"/>
      <c r="T153" s="259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60" t="s">
        <v>104</v>
      </c>
      <c r="AU153" s="260" t="s">
        <v>83</v>
      </c>
      <c r="AV153" s="16" t="s">
        <v>77</v>
      </c>
      <c r="AW153" s="16" t="s">
        <v>33</v>
      </c>
      <c r="AX153" s="16" t="s">
        <v>72</v>
      </c>
      <c r="AY153" s="260" t="s">
        <v>143</v>
      </c>
    </row>
    <row r="154" s="13" customFormat="1">
      <c r="A154" s="13"/>
      <c r="B154" s="217"/>
      <c r="C154" s="218"/>
      <c r="D154" s="219" t="s">
        <v>104</v>
      </c>
      <c r="E154" s="220" t="s">
        <v>19</v>
      </c>
      <c r="F154" s="221" t="s">
        <v>241</v>
      </c>
      <c r="G154" s="218"/>
      <c r="H154" s="222">
        <v>21.600000000000001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8" t="s">
        <v>104</v>
      </c>
      <c r="AU154" s="228" t="s">
        <v>83</v>
      </c>
      <c r="AV154" s="13" t="s">
        <v>83</v>
      </c>
      <c r="AW154" s="13" t="s">
        <v>33</v>
      </c>
      <c r="AX154" s="13" t="s">
        <v>77</v>
      </c>
      <c r="AY154" s="228" t="s">
        <v>143</v>
      </c>
    </row>
    <row r="155" s="2" customFormat="1" ht="44.25" customHeight="1">
      <c r="A155" s="39"/>
      <c r="B155" s="40"/>
      <c r="C155" s="199" t="s">
        <v>242</v>
      </c>
      <c r="D155" s="199" t="s">
        <v>146</v>
      </c>
      <c r="E155" s="200" t="s">
        <v>243</v>
      </c>
      <c r="F155" s="201" t="s">
        <v>244</v>
      </c>
      <c r="G155" s="202" t="s">
        <v>96</v>
      </c>
      <c r="H155" s="203">
        <v>21.600000000000001</v>
      </c>
      <c r="I155" s="204"/>
      <c r="J155" s="205">
        <f>ROUND(I155*H155,2)</f>
        <v>0</v>
      </c>
      <c r="K155" s="201" t="s">
        <v>150</v>
      </c>
      <c r="L155" s="45"/>
      <c r="M155" s="206" t="s">
        <v>19</v>
      </c>
      <c r="N155" s="207" t="s">
        <v>43</v>
      </c>
      <c r="O155" s="85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0" t="s">
        <v>151</v>
      </c>
      <c r="AT155" s="210" t="s">
        <v>146</v>
      </c>
      <c r="AU155" s="210" t="s">
        <v>83</v>
      </c>
      <c r="AY155" s="18" t="s">
        <v>143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8" t="s">
        <v>77</v>
      </c>
      <c r="BK155" s="211">
        <f>ROUND(I155*H155,2)</f>
        <v>0</v>
      </c>
      <c r="BL155" s="18" t="s">
        <v>151</v>
      </c>
      <c r="BM155" s="210" t="s">
        <v>245</v>
      </c>
    </row>
    <row r="156" s="2" customFormat="1">
      <c r="A156" s="39"/>
      <c r="B156" s="40"/>
      <c r="C156" s="41"/>
      <c r="D156" s="212" t="s">
        <v>153</v>
      </c>
      <c r="E156" s="41"/>
      <c r="F156" s="213" t="s">
        <v>246</v>
      </c>
      <c r="G156" s="41"/>
      <c r="H156" s="41"/>
      <c r="I156" s="214"/>
      <c r="J156" s="41"/>
      <c r="K156" s="41"/>
      <c r="L156" s="45"/>
      <c r="M156" s="215"/>
      <c r="N156" s="216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153</v>
      </c>
      <c r="AU156" s="18" t="s">
        <v>83</v>
      </c>
    </row>
    <row r="157" s="12" customFormat="1" ht="22.8" customHeight="1">
      <c r="A157" s="12"/>
      <c r="B157" s="183"/>
      <c r="C157" s="184"/>
      <c r="D157" s="185" t="s">
        <v>71</v>
      </c>
      <c r="E157" s="197" t="s">
        <v>247</v>
      </c>
      <c r="F157" s="197" t="s">
        <v>248</v>
      </c>
      <c r="G157" s="184"/>
      <c r="H157" s="184"/>
      <c r="I157" s="187"/>
      <c r="J157" s="198">
        <f>BK157</f>
        <v>0</v>
      </c>
      <c r="K157" s="184"/>
      <c r="L157" s="189"/>
      <c r="M157" s="190"/>
      <c r="N157" s="191"/>
      <c r="O157" s="191"/>
      <c r="P157" s="192">
        <f>SUM(P158:P168)</f>
        <v>0</v>
      </c>
      <c r="Q157" s="191"/>
      <c r="R157" s="192">
        <f>SUM(R158:R168)</f>
        <v>0</v>
      </c>
      <c r="S157" s="191"/>
      <c r="T157" s="193">
        <f>SUM(T158:T168)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4" t="s">
        <v>77</v>
      </c>
      <c r="AT157" s="195" t="s">
        <v>71</v>
      </c>
      <c r="AU157" s="195" t="s">
        <v>77</v>
      </c>
      <c r="AY157" s="194" t="s">
        <v>143</v>
      </c>
      <c r="BK157" s="196">
        <f>SUM(BK158:BK168)</f>
        <v>0</v>
      </c>
    </row>
    <row r="158" s="2" customFormat="1" ht="44.25" customHeight="1">
      <c r="A158" s="39"/>
      <c r="B158" s="40"/>
      <c r="C158" s="199" t="s">
        <v>249</v>
      </c>
      <c r="D158" s="199" t="s">
        <v>146</v>
      </c>
      <c r="E158" s="200" t="s">
        <v>250</v>
      </c>
      <c r="F158" s="201" t="s">
        <v>251</v>
      </c>
      <c r="G158" s="202" t="s">
        <v>252</v>
      </c>
      <c r="H158" s="203">
        <v>0.73999999999999999</v>
      </c>
      <c r="I158" s="204"/>
      <c r="J158" s="205">
        <f>ROUND(I158*H158,2)</f>
        <v>0</v>
      </c>
      <c r="K158" s="201" t="s">
        <v>150</v>
      </c>
      <c r="L158" s="45"/>
      <c r="M158" s="206" t="s">
        <v>19</v>
      </c>
      <c r="N158" s="207" t="s">
        <v>43</v>
      </c>
      <c r="O158" s="85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0" t="s">
        <v>151</v>
      </c>
      <c r="AT158" s="210" t="s">
        <v>146</v>
      </c>
      <c r="AU158" s="210" t="s">
        <v>83</v>
      </c>
      <c r="AY158" s="18" t="s">
        <v>143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8" t="s">
        <v>77</v>
      </c>
      <c r="BK158" s="211">
        <f>ROUND(I158*H158,2)</f>
        <v>0</v>
      </c>
      <c r="BL158" s="18" t="s">
        <v>151</v>
      </c>
      <c r="BM158" s="210" t="s">
        <v>253</v>
      </c>
    </row>
    <row r="159" s="2" customFormat="1">
      <c r="A159" s="39"/>
      <c r="B159" s="40"/>
      <c r="C159" s="41"/>
      <c r="D159" s="212" t="s">
        <v>153</v>
      </c>
      <c r="E159" s="41"/>
      <c r="F159" s="213" t="s">
        <v>254</v>
      </c>
      <c r="G159" s="41"/>
      <c r="H159" s="41"/>
      <c r="I159" s="214"/>
      <c r="J159" s="41"/>
      <c r="K159" s="41"/>
      <c r="L159" s="45"/>
      <c r="M159" s="215"/>
      <c r="N159" s="216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153</v>
      </c>
      <c r="AU159" s="18" t="s">
        <v>83</v>
      </c>
    </row>
    <row r="160" s="2" customFormat="1" ht="33" customHeight="1">
      <c r="A160" s="39"/>
      <c r="B160" s="40"/>
      <c r="C160" s="199" t="s">
        <v>255</v>
      </c>
      <c r="D160" s="199" t="s">
        <v>146</v>
      </c>
      <c r="E160" s="200" t="s">
        <v>256</v>
      </c>
      <c r="F160" s="201" t="s">
        <v>257</v>
      </c>
      <c r="G160" s="202" t="s">
        <v>252</v>
      </c>
      <c r="H160" s="203">
        <v>0.73999999999999999</v>
      </c>
      <c r="I160" s="204"/>
      <c r="J160" s="205">
        <f>ROUND(I160*H160,2)</f>
        <v>0</v>
      </c>
      <c r="K160" s="201" t="s">
        <v>150</v>
      </c>
      <c r="L160" s="45"/>
      <c r="M160" s="206" t="s">
        <v>19</v>
      </c>
      <c r="N160" s="207" t="s">
        <v>43</v>
      </c>
      <c r="O160" s="85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0" t="s">
        <v>151</v>
      </c>
      <c r="AT160" s="210" t="s">
        <v>146</v>
      </c>
      <c r="AU160" s="210" t="s">
        <v>83</v>
      </c>
      <c r="AY160" s="18" t="s">
        <v>143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8" t="s">
        <v>77</v>
      </c>
      <c r="BK160" s="211">
        <f>ROUND(I160*H160,2)</f>
        <v>0</v>
      </c>
      <c r="BL160" s="18" t="s">
        <v>151</v>
      </c>
      <c r="BM160" s="210" t="s">
        <v>258</v>
      </c>
    </row>
    <row r="161" s="2" customFormat="1">
      <c r="A161" s="39"/>
      <c r="B161" s="40"/>
      <c r="C161" s="41"/>
      <c r="D161" s="212" t="s">
        <v>153</v>
      </c>
      <c r="E161" s="41"/>
      <c r="F161" s="213" t="s">
        <v>259</v>
      </c>
      <c r="G161" s="41"/>
      <c r="H161" s="41"/>
      <c r="I161" s="214"/>
      <c r="J161" s="41"/>
      <c r="K161" s="41"/>
      <c r="L161" s="45"/>
      <c r="M161" s="215"/>
      <c r="N161" s="216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153</v>
      </c>
      <c r="AU161" s="18" t="s">
        <v>83</v>
      </c>
    </row>
    <row r="162" s="2" customFormat="1" ht="44.25" customHeight="1">
      <c r="A162" s="39"/>
      <c r="B162" s="40"/>
      <c r="C162" s="199" t="s">
        <v>7</v>
      </c>
      <c r="D162" s="199" t="s">
        <v>146</v>
      </c>
      <c r="E162" s="200" t="s">
        <v>260</v>
      </c>
      <c r="F162" s="201" t="s">
        <v>261</v>
      </c>
      <c r="G162" s="202" t="s">
        <v>252</v>
      </c>
      <c r="H162" s="203">
        <v>14.060000000000001</v>
      </c>
      <c r="I162" s="204"/>
      <c r="J162" s="205">
        <f>ROUND(I162*H162,2)</f>
        <v>0</v>
      </c>
      <c r="K162" s="201" t="s">
        <v>150</v>
      </c>
      <c r="L162" s="45"/>
      <c r="M162" s="206" t="s">
        <v>19</v>
      </c>
      <c r="N162" s="207" t="s">
        <v>43</v>
      </c>
      <c r="O162" s="85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0" t="s">
        <v>151</v>
      </c>
      <c r="AT162" s="210" t="s">
        <v>146</v>
      </c>
      <c r="AU162" s="210" t="s">
        <v>83</v>
      </c>
      <c r="AY162" s="18" t="s">
        <v>143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8" t="s">
        <v>77</v>
      </c>
      <c r="BK162" s="211">
        <f>ROUND(I162*H162,2)</f>
        <v>0</v>
      </c>
      <c r="BL162" s="18" t="s">
        <v>151</v>
      </c>
      <c r="BM162" s="210" t="s">
        <v>262</v>
      </c>
    </row>
    <row r="163" s="2" customFormat="1">
      <c r="A163" s="39"/>
      <c r="B163" s="40"/>
      <c r="C163" s="41"/>
      <c r="D163" s="212" t="s">
        <v>153</v>
      </c>
      <c r="E163" s="41"/>
      <c r="F163" s="213" t="s">
        <v>263</v>
      </c>
      <c r="G163" s="41"/>
      <c r="H163" s="41"/>
      <c r="I163" s="214"/>
      <c r="J163" s="41"/>
      <c r="K163" s="41"/>
      <c r="L163" s="45"/>
      <c r="M163" s="215"/>
      <c r="N163" s="216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153</v>
      </c>
      <c r="AU163" s="18" t="s">
        <v>83</v>
      </c>
    </row>
    <row r="164" s="13" customFormat="1">
      <c r="A164" s="13"/>
      <c r="B164" s="217"/>
      <c r="C164" s="218"/>
      <c r="D164" s="219" t="s">
        <v>104</v>
      </c>
      <c r="E164" s="218"/>
      <c r="F164" s="221" t="s">
        <v>264</v>
      </c>
      <c r="G164" s="218"/>
      <c r="H164" s="222">
        <v>14.060000000000001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8" t="s">
        <v>104</v>
      </c>
      <c r="AU164" s="228" t="s">
        <v>83</v>
      </c>
      <c r="AV164" s="13" t="s">
        <v>83</v>
      </c>
      <c r="AW164" s="13" t="s">
        <v>4</v>
      </c>
      <c r="AX164" s="13" t="s">
        <v>77</v>
      </c>
      <c r="AY164" s="228" t="s">
        <v>143</v>
      </c>
    </row>
    <row r="165" s="2" customFormat="1" ht="44.25" customHeight="1">
      <c r="A165" s="39"/>
      <c r="B165" s="40"/>
      <c r="C165" s="199" t="s">
        <v>265</v>
      </c>
      <c r="D165" s="199" t="s">
        <v>146</v>
      </c>
      <c r="E165" s="200" t="s">
        <v>266</v>
      </c>
      <c r="F165" s="201" t="s">
        <v>267</v>
      </c>
      <c r="G165" s="202" t="s">
        <v>252</v>
      </c>
      <c r="H165" s="203">
        <v>0.14999999999999999</v>
      </c>
      <c r="I165" s="204"/>
      <c r="J165" s="205">
        <f>ROUND(I165*H165,2)</f>
        <v>0</v>
      </c>
      <c r="K165" s="201" t="s">
        <v>150</v>
      </c>
      <c r="L165" s="45"/>
      <c r="M165" s="206" t="s">
        <v>19</v>
      </c>
      <c r="N165" s="207" t="s">
        <v>43</v>
      </c>
      <c r="O165" s="85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0" t="s">
        <v>151</v>
      </c>
      <c r="AT165" s="210" t="s">
        <v>146</v>
      </c>
      <c r="AU165" s="210" t="s">
        <v>83</v>
      </c>
      <c r="AY165" s="18" t="s">
        <v>143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8" t="s">
        <v>77</v>
      </c>
      <c r="BK165" s="211">
        <f>ROUND(I165*H165,2)</f>
        <v>0</v>
      </c>
      <c r="BL165" s="18" t="s">
        <v>151</v>
      </c>
      <c r="BM165" s="210" t="s">
        <v>268</v>
      </c>
    </row>
    <row r="166" s="2" customFormat="1">
      <c r="A166" s="39"/>
      <c r="B166" s="40"/>
      <c r="C166" s="41"/>
      <c r="D166" s="212" t="s">
        <v>153</v>
      </c>
      <c r="E166" s="41"/>
      <c r="F166" s="213" t="s">
        <v>269</v>
      </c>
      <c r="G166" s="41"/>
      <c r="H166" s="41"/>
      <c r="I166" s="214"/>
      <c r="J166" s="41"/>
      <c r="K166" s="41"/>
      <c r="L166" s="45"/>
      <c r="M166" s="215"/>
      <c r="N166" s="216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153</v>
      </c>
      <c r="AU166" s="18" t="s">
        <v>83</v>
      </c>
    </row>
    <row r="167" s="2" customFormat="1" ht="37.8" customHeight="1">
      <c r="A167" s="39"/>
      <c r="B167" s="40"/>
      <c r="C167" s="199" t="s">
        <v>270</v>
      </c>
      <c r="D167" s="199" t="s">
        <v>146</v>
      </c>
      <c r="E167" s="200" t="s">
        <v>271</v>
      </c>
      <c r="F167" s="201" t="s">
        <v>272</v>
      </c>
      <c r="G167" s="202" t="s">
        <v>252</v>
      </c>
      <c r="H167" s="203">
        <v>0.052999999999999998</v>
      </c>
      <c r="I167" s="204"/>
      <c r="J167" s="205">
        <f>ROUND(I167*H167,2)</f>
        <v>0</v>
      </c>
      <c r="K167" s="201" t="s">
        <v>150</v>
      </c>
      <c r="L167" s="45"/>
      <c r="M167" s="206" t="s">
        <v>19</v>
      </c>
      <c r="N167" s="207" t="s">
        <v>43</v>
      </c>
      <c r="O167" s="85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0" t="s">
        <v>151</v>
      </c>
      <c r="AT167" s="210" t="s">
        <v>146</v>
      </c>
      <c r="AU167" s="210" t="s">
        <v>83</v>
      </c>
      <c r="AY167" s="18" t="s">
        <v>143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8" t="s">
        <v>77</v>
      </c>
      <c r="BK167" s="211">
        <f>ROUND(I167*H167,2)</f>
        <v>0</v>
      </c>
      <c r="BL167" s="18" t="s">
        <v>151</v>
      </c>
      <c r="BM167" s="210" t="s">
        <v>273</v>
      </c>
    </row>
    <row r="168" s="2" customFormat="1">
      <c r="A168" s="39"/>
      <c r="B168" s="40"/>
      <c r="C168" s="41"/>
      <c r="D168" s="212" t="s">
        <v>153</v>
      </c>
      <c r="E168" s="41"/>
      <c r="F168" s="213" t="s">
        <v>274</v>
      </c>
      <c r="G168" s="41"/>
      <c r="H168" s="41"/>
      <c r="I168" s="214"/>
      <c r="J168" s="41"/>
      <c r="K168" s="41"/>
      <c r="L168" s="45"/>
      <c r="M168" s="215"/>
      <c r="N168" s="216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153</v>
      </c>
      <c r="AU168" s="18" t="s">
        <v>83</v>
      </c>
    </row>
    <row r="169" s="12" customFormat="1" ht="25.92" customHeight="1">
      <c r="A169" s="12"/>
      <c r="B169" s="183"/>
      <c r="C169" s="184"/>
      <c r="D169" s="185" t="s">
        <v>71</v>
      </c>
      <c r="E169" s="186" t="s">
        <v>275</v>
      </c>
      <c r="F169" s="186" t="s">
        <v>276</v>
      </c>
      <c r="G169" s="184"/>
      <c r="H169" s="184"/>
      <c r="I169" s="187"/>
      <c r="J169" s="188">
        <f>BK169</f>
        <v>0</v>
      </c>
      <c r="K169" s="184"/>
      <c r="L169" s="189"/>
      <c r="M169" s="190"/>
      <c r="N169" s="191"/>
      <c r="O169" s="191"/>
      <c r="P169" s="192">
        <f>P170+P228+P250+P300</f>
        <v>0</v>
      </c>
      <c r="Q169" s="191"/>
      <c r="R169" s="192">
        <f>R170+R228+R250+R300</f>
        <v>0.71034299000000001</v>
      </c>
      <c r="S169" s="191"/>
      <c r="T169" s="193">
        <f>T170+T228+T250+T300</f>
        <v>0.73957020000000007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4" t="s">
        <v>83</v>
      </c>
      <c r="AT169" s="195" t="s">
        <v>71</v>
      </c>
      <c r="AU169" s="195" t="s">
        <v>72</v>
      </c>
      <c r="AY169" s="194" t="s">
        <v>143</v>
      </c>
      <c r="BK169" s="196">
        <f>BK170+BK228+BK250+BK300</f>
        <v>0</v>
      </c>
    </row>
    <row r="170" s="12" customFormat="1" ht="22.8" customHeight="1">
      <c r="A170" s="12"/>
      <c r="B170" s="183"/>
      <c r="C170" s="184"/>
      <c r="D170" s="185" t="s">
        <v>71</v>
      </c>
      <c r="E170" s="197" t="s">
        <v>277</v>
      </c>
      <c r="F170" s="197" t="s">
        <v>278</v>
      </c>
      <c r="G170" s="184"/>
      <c r="H170" s="184"/>
      <c r="I170" s="187"/>
      <c r="J170" s="198">
        <f>BK170</f>
        <v>0</v>
      </c>
      <c r="K170" s="184"/>
      <c r="L170" s="189"/>
      <c r="M170" s="190"/>
      <c r="N170" s="191"/>
      <c r="O170" s="191"/>
      <c r="P170" s="192">
        <f>SUM(P171:P227)</f>
        <v>0</v>
      </c>
      <c r="Q170" s="191"/>
      <c r="R170" s="192">
        <f>SUM(R171:R227)</f>
        <v>0.33858647999999997</v>
      </c>
      <c r="S170" s="191"/>
      <c r="T170" s="193">
        <f>SUM(T171:T227)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4" t="s">
        <v>83</v>
      </c>
      <c r="AT170" s="195" t="s">
        <v>71</v>
      </c>
      <c r="AU170" s="195" t="s">
        <v>77</v>
      </c>
      <c r="AY170" s="194" t="s">
        <v>143</v>
      </c>
      <c r="BK170" s="196">
        <f>SUM(BK171:BK227)</f>
        <v>0</v>
      </c>
    </row>
    <row r="171" s="2" customFormat="1" ht="37.8" customHeight="1">
      <c r="A171" s="39"/>
      <c r="B171" s="40"/>
      <c r="C171" s="199" t="s">
        <v>279</v>
      </c>
      <c r="D171" s="199" t="s">
        <v>146</v>
      </c>
      <c r="E171" s="200" t="s">
        <v>280</v>
      </c>
      <c r="F171" s="201" t="s">
        <v>281</v>
      </c>
      <c r="G171" s="202" t="s">
        <v>81</v>
      </c>
      <c r="H171" s="203">
        <v>101.90000000000001</v>
      </c>
      <c r="I171" s="204"/>
      <c r="J171" s="205">
        <f>ROUND(I171*H171,2)</f>
        <v>0</v>
      </c>
      <c r="K171" s="201" t="s">
        <v>282</v>
      </c>
      <c r="L171" s="45"/>
      <c r="M171" s="206" t="s">
        <v>19</v>
      </c>
      <c r="N171" s="207" t="s">
        <v>43</v>
      </c>
      <c r="O171" s="85"/>
      <c r="P171" s="208">
        <f>O171*H171</f>
        <v>0</v>
      </c>
      <c r="Q171" s="208">
        <v>0.00051000000000000004</v>
      </c>
      <c r="R171" s="208">
        <f>Q171*H171</f>
        <v>0.051969000000000008</v>
      </c>
      <c r="S171" s="208">
        <v>0</v>
      </c>
      <c r="T171" s="20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0" t="s">
        <v>231</v>
      </c>
      <c r="AT171" s="210" t="s">
        <v>146</v>
      </c>
      <c r="AU171" s="210" t="s">
        <v>83</v>
      </c>
      <c r="AY171" s="18" t="s">
        <v>143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8" t="s">
        <v>77</v>
      </c>
      <c r="BK171" s="211">
        <f>ROUND(I171*H171,2)</f>
        <v>0</v>
      </c>
      <c r="BL171" s="18" t="s">
        <v>231</v>
      </c>
      <c r="BM171" s="210" t="s">
        <v>283</v>
      </c>
    </row>
    <row r="172" s="2" customFormat="1">
      <c r="A172" s="39"/>
      <c r="B172" s="40"/>
      <c r="C172" s="41"/>
      <c r="D172" s="219" t="s">
        <v>284</v>
      </c>
      <c r="E172" s="41"/>
      <c r="F172" s="261" t="s">
        <v>285</v>
      </c>
      <c r="G172" s="41"/>
      <c r="H172" s="41"/>
      <c r="I172" s="214"/>
      <c r="J172" s="41"/>
      <c r="K172" s="41"/>
      <c r="L172" s="45"/>
      <c r="M172" s="215"/>
      <c r="N172" s="216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284</v>
      </c>
      <c r="AU172" s="18" t="s">
        <v>83</v>
      </c>
    </row>
    <row r="173" s="13" customFormat="1">
      <c r="A173" s="13"/>
      <c r="B173" s="217"/>
      <c r="C173" s="218"/>
      <c r="D173" s="219" t="s">
        <v>104</v>
      </c>
      <c r="E173" s="220" t="s">
        <v>19</v>
      </c>
      <c r="F173" s="221" t="s">
        <v>286</v>
      </c>
      <c r="G173" s="218"/>
      <c r="H173" s="222">
        <v>104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8" t="s">
        <v>104</v>
      </c>
      <c r="AU173" s="228" t="s">
        <v>83</v>
      </c>
      <c r="AV173" s="13" t="s">
        <v>83</v>
      </c>
      <c r="AW173" s="13" t="s">
        <v>33</v>
      </c>
      <c r="AX173" s="13" t="s">
        <v>72</v>
      </c>
      <c r="AY173" s="228" t="s">
        <v>143</v>
      </c>
    </row>
    <row r="174" s="13" customFormat="1">
      <c r="A174" s="13"/>
      <c r="B174" s="217"/>
      <c r="C174" s="218"/>
      <c r="D174" s="219" t="s">
        <v>104</v>
      </c>
      <c r="E174" s="220" t="s">
        <v>19</v>
      </c>
      <c r="F174" s="221" t="s">
        <v>287</v>
      </c>
      <c r="G174" s="218"/>
      <c r="H174" s="222">
        <v>-5.4000000000000004</v>
      </c>
      <c r="I174" s="223"/>
      <c r="J174" s="218"/>
      <c r="K174" s="218"/>
      <c r="L174" s="224"/>
      <c r="M174" s="225"/>
      <c r="N174" s="226"/>
      <c r="O174" s="226"/>
      <c r="P174" s="226"/>
      <c r="Q174" s="226"/>
      <c r="R174" s="226"/>
      <c r="S174" s="226"/>
      <c r="T174" s="22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8" t="s">
        <v>104</v>
      </c>
      <c r="AU174" s="228" t="s">
        <v>83</v>
      </c>
      <c r="AV174" s="13" t="s">
        <v>83</v>
      </c>
      <c r="AW174" s="13" t="s">
        <v>33</v>
      </c>
      <c r="AX174" s="13" t="s">
        <v>72</v>
      </c>
      <c r="AY174" s="228" t="s">
        <v>143</v>
      </c>
    </row>
    <row r="175" s="14" customFormat="1">
      <c r="A175" s="14"/>
      <c r="B175" s="229"/>
      <c r="C175" s="230"/>
      <c r="D175" s="219" t="s">
        <v>104</v>
      </c>
      <c r="E175" s="231" t="s">
        <v>98</v>
      </c>
      <c r="F175" s="232" t="s">
        <v>160</v>
      </c>
      <c r="G175" s="230"/>
      <c r="H175" s="233">
        <v>98.599999999999994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9" t="s">
        <v>104</v>
      </c>
      <c r="AU175" s="239" t="s">
        <v>83</v>
      </c>
      <c r="AV175" s="14" t="s">
        <v>161</v>
      </c>
      <c r="AW175" s="14" t="s">
        <v>33</v>
      </c>
      <c r="AX175" s="14" t="s">
        <v>72</v>
      </c>
      <c r="AY175" s="239" t="s">
        <v>143</v>
      </c>
    </row>
    <row r="176" s="16" customFormat="1">
      <c r="A176" s="16"/>
      <c r="B176" s="251"/>
      <c r="C176" s="252"/>
      <c r="D176" s="219" t="s">
        <v>104</v>
      </c>
      <c r="E176" s="253" t="s">
        <v>19</v>
      </c>
      <c r="F176" s="254" t="s">
        <v>288</v>
      </c>
      <c r="G176" s="252"/>
      <c r="H176" s="253" t="s">
        <v>19</v>
      </c>
      <c r="I176" s="255"/>
      <c r="J176" s="252"/>
      <c r="K176" s="252"/>
      <c r="L176" s="256"/>
      <c r="M176" s="257"/>
      <c r="N176" s="258"/>
      <c r="O176" s="258"/>
      <c r="P176" s="258"/>
      <c r="Q176" s="258"/>
      <c r="R176" s="258"/>
      <c r="S176" s="258"/>
      <c r="T176" s="259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60" t="s">
        <v>104</v>
      </c>
      <c r="AU176" s="260" t="s">
        <v>83</v>
      </c>
      <c r="AV176" s="16" t="s">
        <v>77</v>
      </c>
      <c r="AW176" s="16" t="s">
        <v>33</v>
      </c>
      <c r="AX176" s="16" t="s">
        <v>72</v>
      </c>
      <c r="AY176" s="260" t="s">
        <v>143</v>
      </c>
    </row>
    <row r="177" s="13" customFormat="1">
      <c r="A177" s="13"/>
      <c r="B177" s="217"/>
      <c r="C177" s="218"/>
      <c r="D177" s="219" t="s">
        <v>104</v>
      </c>
      <c r="E177" s="220" t="s">
        <v>19</v>
      </c>
      <c r="F177" s="221" t="s">
        <v>289</v>
      </c>
      <c r="G177" s="218"/>
      <c r="H177" s="222">
        <v>3.2999999999999998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8" t="s">
        <v>104</v>
      </c>
      <c r="AU177" s="228" t="s">
        <v>83</v>
      </c>
      <c r="AV177" s="13" t="s">
        <v>83</v>
      </c>
      <c r="AW177" s="13" t="s">
        <v>33</v>
      </c>
      <c r="AX177" s="13" t="s">
        <v>72</v>
      </c>
      <c r="AY177" s="228" t="s">
        <v>143</v>
      </c>
    </row>
    <row r="178" s="14" customFormat="1">
      <c r="A178" s="14"/>
      <c r="B178" s="229"/>
      <c r="C178" s="230"/>
      <c r="D178" s="219" t="s">
        <v>104</v>
      </c>
      <c r="E178" s="231" t="s">
        <v>108</v>
      </c>
      <c r="F178" s="232" t="s">
        <v>160</v>
      </c>
      <c r="G178" s="230"/>
      <c r="H178" s="233">
        <v>3.2999999999999998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9" t="s">
        <v>104</v>
      </c>
      <c r="AU178" s="239" t="s">
        <v>83</v>
      </c>
      <c r="AV178" s="14" t="s">
        <v>161</v>
      </c>
      <c r="AW178" s="14" t="s">
        <v>33</v>
      </c>
      <c r="AX178" s="14" t="s">
        <v>72</v>
      </c>
      <c r="AY178" s="239" t="s">
        <v>143</v>
      </c>
    </row>
    <row r="179" s="15" customFormat="1">
      <c r="A179" s="15"/>
      <c r="B179" s="240"/>
      <c r="C179" s="241"/>
      <c r="D179" s="219" t="s">
        <v>104</v>
      </c>
      <c r="E179" s="242" t="s">
        <v>19</v>
      </c>
      <c r="F179" s="243" t="s">
        <v>162</v>
      </c>
      <c r="G179" s="241"/>
      <c r="H179" s="244">
        <v>101.90000000000001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0" t="s">
        <v>104</v>
      </c>
      <c r="AU179" s="250" t="s">
        <v>83</v>
      </c>
      <c r="AV179" s="15" t="s">
        <v>151</v>
      </c>
      <c r="AW179" s="15" t="s">
        <v>33</v>
      </c>
      <c r="AX179" s="15" t="s">
        <v>77</v>
      </c>
      <c r="AY179" s="250" t="s">
        <v>143</v>
      </c>
    </row>
    <row r="180" s="2" customFormat="1" ht="24.15" customHeight="1">
      <c r="A180" s="39"/>
      <c r="B180" s="40"/>
      <c r="C180" s="262" t="s">
        <v>290</v>
      </c>
      <c r="D180" s="262" t="s">
        <v>291</v>
      </c>
      <c r="E180" s="263" t="s">
        <v>292</v>
      </c>
      <c r="F180" s="264" t="s">
        <v>293</v>
      </c>
      <c r="G180" s="265" t="s">
        <v>81</v>
      </c>
      <c r="H180" s="266">
        <v>118.764</v>
      </c>
      <c r="I180" s="267"/>
      <c r="J180" s="268">
        <f>ROUND(I180*H180,2)</f>
        <v>0</v>
      </c>
      <c r="K180" s="264" t="s">
        <v>150</v>
      </c>
      <c r="L180" s="269"/>
      <c r="M180" s="270" t="s">
        <v>19</v>
      </c>
      <c r="N180" s="271" t="s">
        <v>43</v>
      </c>
      <c r="O180" s="85"/>
      <c r="P180" s="208">
        <f>O180*H180</f>
        <v>0</v>
      </c>
      <c r="Q180" s="208">
        <v>0.0019</v>
      </c>
      <c r="R180" s="208">
        <f>Q180*H180</f>
        <v>0.22565159999999998</v>
      </c>
      <c r="S180" s="208">
        <v>0</v>
      </c>
      <c r="T180" s="20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0" t="s">
        <v>294</v>
      </c>
      <c r="AT180" s="210" t="s">
        <v>291</v>
      </c>
      <c r="AU180" s="210" t="s">
        <v>83</v>
      </c>
      <c r="AY180" s="18" t="s">
        <v>143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8" t="s">
        <v>77</v>
      </c>
      <c r="BK180" s="211">
        <f>ROUND(I180*H180,2)</f>
        <v>0</v>
      </c>
      <c r="BL180" s="18" t="s">
        <v>231</v>
      </c>
      <c r="BM180" s="210" t="s">
        <v>295</v>
      </c>
    </row>
    <row r="181" s="2" customFormat="1">
      <c r="A181" s="39"/>
      <c r="B181" s="40"/>
      <c r="C181" s="41"/>
      <c r="D181" s="219" t="s">
        <v>284</v>
      </c>
      <c r="E181" s="41"/>
      <c r="F181" s="261" t="s">
        <v>296</v>
      </c>
      <c r="G181" s="41"/>
      <c r="H181" s="41"/>
      <c r="I181" s="214"/>
      <c r="J181" s="41"/>
      <c r="K181" s="41"/>
      <c r="L181" s="45"/>
      <c r="M181" s="215"/>
      <c r="N181" s="21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284</v>
      </c>
      <c r="AU181" s="18" t="s">
        <v>83</v>
      </c>
    </row>
    <row r="182" s="13" customFormat="1">
      <c r="A182" s="13"/>
      <c r="B182" s="217"/>
      <c r="C182" s="218"/>
      <c r="D182" s="219" t="s">
        <v>104</v>
      </c>
      <c r="E182" s="220" t="s">
        <v>19</v>
      </c>
      <c r="F182" s="221" t="s">
        <v>297</v>
      </c>
      <c r="G182" s="218"/>
      <c r="H182" s="222">
        <v>101.90000000000001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8" t="s">
        <v>104</v>
      </c>
      <c r="AU182" s="228" t="s">
        <v>83</v>
      </c>
      <c r="AV182" s="13" t="s">
        <v>83</v>
      </c>
      <c r="AW182" s="13" t="s">
        <v>33</v>
      </c>
      <c r="AX182" s="13" t="s">
        <v>77</v>
      </c>
      <c r="AY182" s="228" t="s">
        <v>143</v>
      </c>
    </row>
    <row r="183" s="13" customFormat="1">
      <c r="A183" s="13"/>
      <c r="B183" s="217"/>
      <c r="C183" s="218"/>
      <c r="D183" s="219" t="s">
        <v>104</v>
      </c>
      <c r="E183" s="218"/>
      <c r="F183" s="221" t="s">
        <v>298</v>
      </c>
      <c r="G183" s="218"/>
      <c r="H183" s="222">
        <v>118.764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8" t="s">
        <v>104</v>
      </c>
      <c r="AU183" s="228" t="s">
        <v>83</v>
      </c>
      <c r="AV183" s="13" t="s">
        <v>83</v>
      </c>
      <c r="AW183" s="13" t="s">
        <v>4</v>
      </c>
      <c r="AX183" s="13" t="s">
        <v>77</v>
      </c>
      <c r="AY183" s="228" t="s">
        <v>143</v>
      </c>
    </row>
    <row r="184" s="2" customFormat="1" ht="24.15" customHeight="1">
      <c r="A184" s="39"/>
      <c r="B184" s="40"/>
      <c r="C184" s="199" t="s">
        <v>299</v>
      </c>
      <c r="D184" s="199" t="s">
        <v>146</v>
      </c>
      <c r="E184" s="200" t="s">
        <v>300</v>
      </c>
      <c r="F184" s="201" t="s">
        <v>301</v>
      </c>
      <c r="G184" s="202" t="s">
        <v>81</v>
      </c>
      <c r="H184" s="203">
        <v>98.599999999999994</v>
      </c>
      <c r="I184" s="204"/>
      <c r="J184" s="205">
        <f>ROUND(I184*H184,2)</f>
        <v>0</v>
      </c>
      <c r="K184" s="201" t="s">
        <v>150</v>
      </c>
      <c r="L184" s="45"/>
      <c r="M184" s="206" t="s">
        <v>19</v>
      </c>
      <c r="N184" s="207" t="s">
        <v>43</v>
      </c>
      <c r="O184" s="85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0" t="s">
        <v>231</v>
      </c>
      <c r="AT184" s="210" t="s">
        <v>146</v>
      </c>
      <c r="AU184" s="210" t="s">
        <v>83</v>
      </c>
      <c r="AY184" s="18" t="s">
        <v>143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8" t="s">
        <v>77</v>
      </c>
      <c r="BK184" s="211">
        <f>ROUND(I184*H184,2)</f>
        <v>0</v>
      </c>
      <c r="BL184" s="18" t="s">
        <v>231</v>
      </c>
      <c r="BM184" s="210" t="s">
        <v>302</v>
      </c>
    </row>
    <row r="185" s="2" customFormat="1">
      <c r="A185" s="39"/>
      <c r="B185" s="40"/>
      <c r="C185" s="41"/>
      <c r="D185" s="212" t="s">
        <v>153</v>
      </c>
      <c r="E185" s="41"/>
      <c r="F185" s="213" t="s">
        <v>303</v>
      </c>
      <c r="G185" s="41"/>
      <c r="H185" s="41"/>
      <c r="I185" s="214"/>
      <c r="J185" s="41"/>
      <c r="K185" s="41"/>
      <c r="L185" s="45"/>
      <c r="M185" s="215"/>
      <c r="N185" s="216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153</v>
      </c>
      <c r="AU185" s="18" t="s">
        <v>83</v>
      </c>
    </row>
    <row r="186" s="13" customFormat="1">
      <c r="A186" s="13"/>
      <c r="B186" s="217"/>
      <c r="C186" s="218"/>
      <c r="D186" s="219" t="s">
        <v>104</v>
      </c>
      <c r="E186" s="220" t="s">
        <v>19</v>
      </c>
      <c r="F186" s="221" t="s">
        <v>98</v>
      </c>
      <c r="G186" s="218"/>
      <c r="H186" s="222">
        <v>98.599999999999994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8" t="s">
        <v>104</v>
      </c>
      <c r="AU186" s="228" t="s">
        <v>83</v>
      </c>
      <c r="AV186" s="13" t="s">
        <v>83</v>
      </c>
      <c r="AW186" s="13" t="s">
        <v>33</v>
      </c>
      <c r="AX186" s="13" t="s">
        <v>77</v>
      </c>
      <c r="AY186" s="228" t="s">
        <v>143</v>
      </c>
    </row>
    <row r="187" s="2" customFormat="1" ht="16.5" customHeight="1">
      <c r="A187" s="39"/>
      <c r="B187" s="40"/>
      <c r="C187" s="262" t="s">
        <v>304</v>
      </c>
      <c r="D187" s="262" t="s">
        <v>291</v>
      </c>
      <c r="E187" s="263" t="s">
        <v>305</v>
      </c>
      <c r="F187" s="264" t="s">
        <v>306</v>
      </c>
      <c r="G187" s="265" t="s">
        <v>81</v>
      </c>
      <c r="H187" s="266">
        <v>114.91800000000001</v>
      </c>
      <c r="I187" s="267"/>
      <c r="J187" s="268">
        <f>ROUND(I187*H187,2)</f>
        <v>0</v>
      </c>
      <c r="K187" s="264" t="s">
        <v>282</v>
      </c>
      <c r="L187" s="269"/>
      <c r="M187" s="270" t="s">
        <v>19</v>
      </c>
      <c r="N187" s="271" t="s">
        <v>43</v>
      </c>
      <c r="O187" s="85"/>
      <c r="P187" s="208">
        <f>O187*H187</f>
        <v>0</v>
      </c>
      <c r="Q187" s="208">
        <v>0.00012</v>
      </c>
      <c r="R187" s="208">
        <f>Q187*H187</f>
        <v>0.013790160000000001</v>
      </c>
      <c r="S187" s="208">
        <v>0</v>
      </c>
      <c r="T187" s="20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0" t="s">
        <v>294</v>
      </c>
      <c r="AT187" s="210" t="s">
        <v>291</v>
      </c>
      <c r="AU187" s="210" t="s">
        <v>83</v>
      </c>
      <c r="AY187" s="18" t="s">
        <v>143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8" t="s">
        <v>77</v>
      </c>
      <c r="BK187" s="211">
        <f>ROUND(I187*H187,2)</f>
        <v>0</v>
      </c>
      <c r="BL187" s="18" t="s">
        <v>231</v>
      </c>
      <c r="BM187" s="210" t="s">
        <v>307</v>
      </c>
    </row>
    <row r="188" s="2" customFormat="1">
      <c r="A188" s="39"/>
      <c r="B188" s="40"/>
      <c r="C188" s="41"/>
      <c r="D188" s="219" t="s">
        <v>284</v>
      </c>
      <c r="E188" s="41"/>
      <c r="F188" s="261" t="s">
        <v>308</v>
      </c>
      <c r="G188" s="41"/>
      <c r="H188" s="41"/>
      <c r="I188" s="214"/>
      <c r="J188" s="41"/>
      <c r="K188" s="41"/>
      <c r="L188" s="45"/>
      <c r="M188" s="215"/>
      <c r="N188" s="216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284</v>
      </c>
      <c r="AU188" s="18" t="s">
        <v>83</v>
      </c>
    </row>
    <row r="189" s="13" customFormat="1">
      <c r="A189" s="13"/>
      <c r="B189" s="217"/>
      <c r="C189" s="218"/>
      <c r="D189" s="219" t="s">
        <v>104</v>
      </c>
      <c r="E189" s="220" t="s">
        <v>19</v>
      </c>
      <c r="F189" s="221" t="s">
        <v>98</v>
      </c>
      <c r="G189" s="218"/>
      <c r="H189" s="222">
        <v>98.599999999999994</v>
      </c>
      <c r="I189" s="223"/>
      <c r="J189" s="218"/>
      <c r="K189" s="218"/>
      <c r="L189" s="224"/>
      <c r="M189" s="225"/>
      <c r="N189" s="226"/>
      <c r="O189" s="226"/>
      <c r="P189" s="226"/>
      <c r="Q189" s="226"/>
      <c r="R189" s="226"/>
      <c r="S189" s="226"/>
      <c r="T189" s="22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8" t="s">
        <v>104</v>
      </c>
      <c r="AU189" s="228" t="s">
        <v>83</v>
      </c>
      <c r="AV189" s="13" t="s">
        <v>83</v>
      </c>
      <c r="AW189" s="13" t="s">
        <v>33</v>
      </c>
      <c r="AX189" s="13" t="s">
        <v>77</v>
      </c>
      <c r="AY189" s="228" t="s">
        <v>143</v>
      </c>
    </row>
    <row r="190" s="13" customFormat="1">
      <c r="A190" s="13"/>
      <c r="B190" s="217"/>
      <c r="C190" s="218"/>
      <c r="D190" s="219" t="s">
        <v>104</v>
      </c>
      <c r="E190" s="218"/>
      <c r="F190" s="221" t="s">
        <v>309</v>
      </c>
      <c r="G190" s="218"/>
      <c r="H190" s="222">
        <v>114.91800000000001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8" t="s">
        <v>104</v>
      </c>
      <c r="AU190" s="228" t="s">
        <v>83</v>
      </c>
      <c r="AV190" s="13" t="s">
        <v>83</v>
      </c>
      <c r="AW190" s="13" t="s">
        <v>4</v>
      </c>
      <c r="AX190" s="13" t="s">
        <v>77</v>
      </c>
      <c r="AY190" s="228" t="s">
        <v>143</v>
      </c>
    </row>
    <row r="191" s="2" customFormat="1" ht="33" customHeight="1">
      <c r="A191" s="39"/>
      <c r="B191" s="40"/>
      <c r="C191" s="199" t="s">
        <v>310</v>
      </c>
      <c r="D191" s="199" t="s">
        <v>146</v>
      </c>
      <c r="E191" s="200" t="s">
        <v>311</v>
      </c>
      <c r="F191" s="201" t="s">
        <v>312</v>
      </c>
      <c r="G191" s="202" t="s">
        <v>81</v>
      </c>
      <c r="H191" s="203">
        <v>3.2999999999999998</v>
      </c>
      <c r="I191" s="204"/>
      <c r="J191" s="205">
        <f>ROUND(I191*H191,2)</f>
        <v>0</v>
      </c>
      <c r="K191" s="201" t="s">
        <v>150</v>
      </c>
      <c r="L191" s="45"/>
      <c r="M191" s="206" t="s">
        <v>19</v>
      </c>
      <c r="N191" s="207" t="s">
        <v>43</v>
      </c>
      <c r="O191" s="85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0" t="s">
        <v>231</v>
      </c>
      <c r="AT191" s="210" t="s">
        <v>146</v>
      </c>
      <c r="AU191" s="210" t="s">
        <v>83</v>
      </c>
      <c r="AY191" s="18" t="s">
        <v>143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8" t="s">
        <v>77</v>
      </c>
      <c r="BK191" s="211">
        <f>ROUND(I191*H191,2)</f>
        <v>0</v>
      </c>
      <c r="BL191" s="18" t="s">
        <v>231</v>
      </c>
      <c r="BM191" s="210" t="s">
        <v>313</v>
      </c>
    </row>
    <row r="192" s="2" customFormat="1">
      <c r="A192" s="39"/>
      <c r="B192" s="40"/>
      <c r="C192" s="41"/>
      <c r="D192" s="212" t="s">
        <v>153</v>
      </c>
      <c r="E192" s="41"/>
      <c r="F192" s="213" t="s">
        <v>314</v>
      </c>
      <c r="G192" s="41"/>
      <c r="H192" s="41"/>
      <c r="I192" s="214"/>
      <c r="J192" s="41"/>
      <c r="K192" s="41"/>
      <c r="L192" s="45"/>
      <c r="M192" s="215"/>
      <c r="N192" s="216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153</v>
      </c>
      <c r="AU192" s="18" t="s">
        <v>83</v>
      </c>
    </row>
    <row r="193" s="13" customFormat="1">
      <c r="A193" s="13"/>
      <c r="B193" s="217"/>
      <c r="C193" s="218"/>
      <c r="D193" s="219" t="s">
        <v>104</v>
      </c>
      <c r="E193" s="220" t="s">
        <v>19</v>
      </c>
      <c r="F193" s="221" t="s">
        <v>108</v>
      </c>
      <c r="G193" s="218"/>
      <c r="H193" s="222">
        <v>3.2999999999999998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8" t="s">
        <v>104</v>
      </c>
      <c r="AU193" s="228" t="s">
        <v>83</v>
      </c>
      <c r="AV193" s="13" t="s">
        <v>83</v>
      </c>
      <c r="AW193" s="13" t="s">
        <v>33</v>
      </c>
      <c r="AX193" s="13" t="s">
        <v>77</v>
      </c>
      <c r="AY193" s="228" t="s">
        <v>143</v>
      </c>
    </row>
    <row r="194" s="2" customFormat="1" ht="16.5" customHeight="1">
      <c r="A194" s="39"/>
      <c r="B194" s="40"/>
      <c r="C194" s="262" t="s">
        <v>315</v>
      </c>
      <c r="D194" s="262" t="s">
        <v>291</v>
      </c>
      <c r="E194" s="263" t="s">
        <v>305</v>
      </c>
      <c r="F194" s="264" t="s">
        <v>306</v>
      </c>
      <c r="G194" s="265" t="s">
        <v>81</v>
      </c>
      <c r="H194" s="266">
        <v>3.8460000000000001</v>
      </c>
      <c r="I194" s="267"/>
      <c r="J194" s="268">
        <f>ROUND(I194*H194,2)</f>
        <v>0</v>
      </c>
      <c r="K194" s="264" t="s">
        <v>282</v>
      </c>
      <c r="L194" s="269"/>
      <c r="M194" s="270" t="s">
        <v>19</v>
      </c>
      <c r="N194" s="271" t="s">
        <v>43</v>
      </c>
      <c r="O194" s="85"/>
      <c r="P194" s="208">
        <f>O194*H194</f>
        <v>0</v>
      </c>
      <c r="Q194" s="208">
        <v>0.00012</v>
      </c>
      <c r="R194" s="208">
        <f>Q194*H194</f>
        <v>0.00046152000000000004</v>
      </c>
      <c r="S194" s="208">
        <v>0</v>
      </c>
      <c r="T194" s="20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0" t="s">
        <v>294</v>
      </c>
      <c r="AT194" s="210" t="s">
        <v>291</v>
      </c>
      <c r="AU194" s="210" t="s">
        <v>83</v>
      </c>
      <c r="AY194" s="18" t="s">
        <v>143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8" t="s">
        <v>77</v>
      </c>
      <c r="BK194" s="211">
        <f>ROUND(I194*H194,2)</f>
        <v>0</v>
      </c>
      <c r="BL194" s="18" t="s">
        <v>231</v>
      </c>
      <c r="BM194" s="210" t="s">
        <v>316</v>
      </c>
    </row>
    <row r="195" s="2" customFormat="1">
      <c r="A195" s="39"/>
      <c r="B195" s="40"/>
      <c r="C195" s="41"/>
      <c r="D195" s="219" t="s">
        <v>284</v>
      </c>
      <c r="E195" s="41"/>
      <c r="F195" s="261" t="s">
        <v>308</v>
      </c>
      <c r="G195" s="41"/>
      <c r="H195" s="41"/>
      <c r="I195" s="214"/>
      <c r="J195" s="41"/>
      <c r="K195" s="41"/>
      <c r="L195" s="45"/>
      <c r="M195" s="215"/>
      <c r="N195" s="216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284</v>
      </c>
      <c r="AU195" s="18" t="s">
        <v>83</v>
      </c>
    </row>
    <row r="196" s="13" customFormat="1">
      <c r="A196" s="13"/>
      <c r="B196" s="217"/>
      <c r="C196" s="218"/>
      <c r="D196" s="219" t="s">
        <v>104</v>
      </c>
      <c r="E196" s="220" t="s">
        <v>19</v>
      </c>
      <c r="F196" s="221" t="s">
        <v>108</v>
      </c>
      <c r="G196" s="218"/>
      <c r="H196" s="222">
        <v>3.2999999999999998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8" t="s">
        <v>104</v>
      </c>
      <c r="AU196" s="228" t="s">
        <v>83</v>
      </c>
      <c r="AV196" s="13" t="s">
        <v>83</v>
      </c>
      <c r="AW196" s="13" t="s">
        <v>33</v>
      </c>
      <c r="AX196" s="13" t="s">
        <v>77</v>
      </c>
      <c r="AY196" s="228" t="s">
        <v>143</v>
      </c>
    </row>
    <row r="197" s="13" customFormat="1">
      <c r="A197" s="13"/>
      <c r="B197" s="217"/>
      <c r="C197" s="218"/>
      <c r="D197" s="219" t="s">
        <v>104</v>
      </c>
      <c r="E197" s="218"/>
      <c r="F197" s="221" t="s">
        <v>317</v>
      </c>
      <c r="G197" s="218"/>
      <c r="H197" s="222">
        <v>3.8460000000000001</v>
      </c>
      <c r="I197" s="223"/>
      <c r="J197" s="218"/>
      <c r="K197" s="218"/>
      <c r="L197" s="224"/>
      <c r="M197" s="225"/>
      <c r="N197" s="226"/>
      <c r="O197" s="226"/>
      <c r="P197" s="226"/>
      <c r="Q197" s="226"/>
      <c r="R197" s="226"/>
      <c r="S197" s="226"/>
      <c r="T197" s="22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8" t="s">
        <v>104</v>
      </c>
      <c r="AU197" s="228" t="s">
        <v>83</v>
      </c>
      <c r="AV197" s="13" t="s">
        <v>83</v>
      </c>
      <c r="AW197" s="13" t="s">
        <v>4</v>
      </c>
      <c r="AX197" s="13" t="s">
        <v>77</v>
      </c>
      <c r="AY197" s="228" t="s">
        <v>143</v>
      </c>
    </row>
    <row r="198" s="2" customFormat="1" ht="49.05" customHeight="1">
      <c r="A198" s="39"/>
      <c r="B198" s="40"/>
      <c r="C198" s="199" t="s">
        <v>318</v>
      </c>
      <c r="D198" s="199" t="s">
        <v>146</v>
      </c>
      <c r="E198" s="200" t="s">
        <v>319</v>
      </c>
      <c r="F198" s="201" t="s">
        <v>320</v>
      </c>
      <c r="G198" s="202" t="s">
        <v>81</v>
      </c>
      <c r="H198" s="203">
        <v>9.2639999999999993</v>
      </c>
      <c r="I198" s="204"/>
      <c r="J198" s="205">
        <f>ROUND(I198*H198,2)</f>
        <v>0</v>
      </c>
      <c r="K198" s="201" t="s">
        <v>282</v>
      </c>
      <c r="L198" s="45"/>
      <c r="M198" s="206" t="s">
        <v>19</v>
      </c>
      <c r="N198" s="207" t="s">
        <v>43</v>
      </c>
      <c r="O198" s="85"/>
      <c r="P198" s="208">
        <f>O198*H198</f>
        <v>0</v>
      </c>
      <c r="Q198" s="208">
        <v>0.001</v>
      </c>
      <c r="R198" s="208">
        <f>Q198*H198</f>
        <v>0.0092639999999999997</v>
      </c>
      <c r="S198" s="208">
        <v>0</v>
      </c>
      <c r="T198" s="20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0" t="s">
        <v>231</v>
      </c>
      <c r="AT198" s="210" t="s">
        <v>146</v>
      </c>
      <c r="AU198" s="210" t="s">
        <v>83</v>
      </c>
      <c r="AY198" s="18" t="s">
        <v>143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8" t="s">
        <v>77</v>
      </c>
      <c r="BK198" s="211">
        <f>ROUND(I198*H198,2)</f>
        <v>0</v>
      </c>
      <c r="BL198" s="18" t="s">
        <v>231</v>
      </c>
      <c r="BM198" s="210" t="s">
        <v>321</v>
      </c>
    </row>
    <row r="199" s="2" customFormat="1">
      <c r="A199" s="39"/>
      <c r="B199" s="40"/>
      <c r="C199" s="41"/>
      <c r="D199" s="219" t="s">
        <v>284</v>
      </c>
      <c r="E199" s="41"/>
      <c r="F199" s="261" t="s">
        <v>322</v>
      </c>
      <c r="G199" s="41"/>
      <c r="H199" s="41"/>
      <c r="I199" s="214"/>
      <c r="J199" s="41"/>
      <c r="K199" s="41"/>
      <c r="L199" s="45"/>
      <c r="M199" s="215"/>
      <c r="N199" s="216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284</v>
      </c>
      <c r="AU199" s="18" t="s">
        <v>83</v>
      </c>
    </row>
    <row r="200" s="13" customFormat="1">
      <c r="A200" s="13"/>
      <c r="B200" s="217"/>
      <c r="C200" s="218"/>
      <c r="D200" s="219" t="s">
        <v>104</v>
      </c>
      <c r="E200" s="220" t="s">
        <v>19</v>
      </c>
      <c r="F200" s="221" t="s">
        <v>323</v>
      </c>
      <c r="G200" s="218"/>
      <c r="H200" s="222">
        <v>9</v>
      </c>
      <c r="I200" s="223"/>
      <c r="J200" s="218"/>
      <c r="K200" s="218"/>
      <c r="L200" s="224"/>
      <c r="M200" s="225"/>
      <c r="N200" s="226"/>
      <c r="O200" s="226"/>
      <c r="P200" s="226"/>
      <c r="Q200" s="226"/>
      <c r="R200" s="226"/>
      <c r="S200" s="226"/>
      <c r="T200" s="22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8" t="s">
        <v>104</v>
      </c>
      <c r="AU200" s="228" t="s">
        <v>83</v>
      </c>
      <c r="AV200" s="13" t="s">
        <v>83</v>
      </c>
      <c r="AW200" s="13" t="s">
        <v>33</v>
      </c>
      <c r="AX200" s="13" t="s">
        <v>72</v>
      </c>
      <c r="AY200" s="228" t="s">
        <v>143</v>
      </c>
    </row>
    <row r="201" s="13" customFormat="1">
      <c r="A201" s="13"/>
      <c r="B201" s="217"/>
      <c r="C201" s="218"/>
      <c r="D201" s="219" t="s">
        <v>104</v>
      </c>
      <c r="E201" s="220" t="s">
        <v>19</v>
      </c>
      <c r="F201" s="221" t="s">
        <v>324</v>
      </c>
      <c r="G201" s="218"/>
      <c r="H201" s="222">
        <v>0.26400000000000001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8" t="s">
        <v>104</v>
      </c>
      <c r="AU201" s="228" t="s">
        <v>83</v>
      </c>
      <c r="AV201" s="13" t="s">
        <v>83</v>
      </c>
      <c r="AW201" s="13" t="s">
        <v>33</v>
      </c>
      <c r="AX201" s="13" t="s">
        <v>72</v>
      </c>
      <c r="AY201" s="228" t="s">
        <v>143</v>
      </c>
    </row>
    <row r="202" s="15" customFormat="1">
      <c r="A202" s="15"/>
      <c r="B202" s="240"/>
      <c r="C202" s="241"/>
      <c r="D202" s="219" t="s">
        <v>104</v>
      </c>
      <c r="E202" s="242" t="s">
        <v>19</v>
      </c>
      <c r="F202" s="243" t="s">
        <v>162</v>
      </c>
      <c r="G202" s="241"/>
      <c r="H202" s="244">
        <v>9.2639999999999993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0" t="s">
        <v>104</v>
      </c>
      <c r="AU202" s="250" t="s">
        <v>83</v>
      </c>
      <c r="AV202" s="15" t="s">
        <v>151</v>
      </c>
      <c r="AW202" s="15" t="s">
        <v>33</v>
      </c>
      <c r="AX202" s="15" t="s">
        <v>77</v>
      </c>
      <c r="AY202" s="250" t="s">
        <v>143</v>
      </c>
    </row>
    <row r="203" s="2" customFormat="1" ht="49.05" customHeight="1">
      <c r="A203" s="39"/>
      <c r="B203" s="40"/>
      <c r="C203" s="199" t="s">
        <v>325</v>
      </c>
      <c r="D203" s="199" t="s">
        <v>146</v>
      </c>
      <c r="E203" s="200" t="s">
        <v>326</v>
      </c>
      <c r="F203" s="201" t="s">
        <v>327</v>
      </c>
      <c r="G203" s="202" t="s">
        <v>81</v>
      </c>
      <c r="H203" s="203">
        <v>5.2999999999999998</v>
      </c>
      <c r="I203" s="204"/>
      <c r="J203" s="205">
        <f>ROUND(I203*H203,2)</f>
        <v>0</v>
      </c>
      <c r="K203" s="201" t="s">
        <v>150</v>
      </c>
      <c r="L203" s="45"/>
      <c r="M203" s="206" t="s">
        <v>19</v>
      </c>
      <c r="N203" s="207" t="s">
        <v>43</v>
      </c>
      <c r="O203" s="85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0" t="s">
        <v>231</v>
      </c>
      <c r="AT203" s="210" t="s">
        <v>146</v>
      </c>
      <c r="AU203" s="210" t="s">
        <v>83</v>
      </c>
      <c r="AY203" s="18" t="s">
        <v>143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8" t="s">
        <v>77</v>
      </c>
      <c r="BK203" s="211">
        <f>ROUND(I203*H203,2)</f>
        <v>0</v>
      </c>
      <c r="BL203" s="18" t="s">
        <v>231</v>
      </c>
      <c r="BM203" s="210" t="s">
        <v>328</v>
      </c>
    </row>
    <row r="204" s="2" customFormat="1">
      <c r="A204" s="39"/>
      <c r="B204" s="40"/>
      <c r="C204" s="41"/>
      <c r="D204" s="212" t="s">
        <v>153</v>
      </c>
      <c r="E204" s="41"/>
      <c r="F204" s="213" t="s">
        <v>329</v>
      </c>
      <c r="G204" s="41"/>
      <c r="H204" s="41"/>
      <c r="I204" s="214"/>
      <c r="J204" s="41"/>
      <c r="K204" s="41"/>
      <c r="L204" s="45"/>
      <c r="M204" s="215"/>
      <c r="N204" s="216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153</v>
      </c>
      <c r="AU204" s="18" t="s">
        <v>83</v>
      </c>
    </row>
    <row r="205" s="13" customFormat="1">
      <c r="A205" s="13"/>
      <c r="B205" s="217"/>
      <c r="C205" s="218"/>
      <c r="D205" s="219" t="s">
        <v>104</v>
      </c>
      <c r="E205" s="220" t="s">
        <v>19</v>
      </c>
      <c r="F205" s="221" t="s">
        <v>101</v>
      </c>
      <c r="G205" s="218"/>
      <c r="H205" s="222">
        <v>5.2999999999999998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8" t="s">
        <v>104</v>
      </c>
      <c r="AU205" s="228" t="s">
        <v>83</v>
      </c>
      <c r="AV205" s="13" t="s">
        <v>83</v>
      </c>
      <c r="AW205" s="13" t="s">
        <v>33</v>
      </c>
      <c r="AX205" s="13" t="s">
        <v>77</v>
      </c>
      <c r="AY205" s="228" t="s">
        <v>143</v>
      </c>
    </row>
    <row r="206" s="2" customFormat="1" ht="16.5" customHeight="1">
      <c r="A206" s="39"/>
      <c r="B206" s="40"/>
      <c r="C206" s="262" t="s">
        <v>294</v>
      </c>
      <c r="D206" s="262" t="s">
        <v>291</v>
      </c>
      <c r="E206" s="263" t="s">
        <v>305</v>
      </c>
      <c r="F206" s="264" t="s">
        <v>306</v>
      </c>
      <c r="G206" s="265" t="s">
        <v>81</v>
      </c>
      <c r="H206" s="266">
        <v>6.3600000000000003</v>
      </c>
      <c r="I206" s="267"/>
      <c r="J206" s="268">
        <f>ROUND(I206*H206,2)</f>
        <v>0</v>
      </c>
      <c r="K206" s="264" t="s">
        <v>282</v>
      </c>
      <c r="L206" s="269"/>
      <c r="M206" s="270" t="s">
        <v>19</v>
      </c>
      <c r="N206" s="271" t="s">
        <v>43</v>
      </c>
      <c r="O206" s="85"/>
      <c r="P206" s="208">
        <f>O206*H206</f>
        <v>0</v>
      </c>
      <c r="Q206" s="208">
        <v>0.00012</v>
      </c>
      <c r="R206" s="208">
        <f>Q206*H206</f>
        <v>0.00076320000000000001</v>
      </c>
      <c r="S206" s="208">
        <v>0</v>
      </c>
      <c r="T206" s="20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0" t="s">
        <v>294</v>
      </c>
      <c r="AT206" s="210" t="s">
        <v>291</v>
      </c>
      <c r="AU206" s="210" t="s">
        <v>83</v>
      </c>
      <c r="AY206" s="18" t="s">
        <v>143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8" t="s">
        <v>77</v>
      </c>
      <c r="BK206" s="211">
        <f>ROUND(I206*H206,2)</f>
        <v>0</v>
      </c>
      <c r="BL206" s="18" t="s">
        <v>231</v>
      </c>
      <c r="BM206" s="210" t="s">
        <v>330</v>
      </c>
    </row>
    <row r="207" s="2" customFormat="1">
      <c r="A207" s="39"/>
      <c r="B207" s="40"/>
      <c r="C207" s="41"/>
      <c r="D207" s="219" t="s">
        <v>284</v>
      </c>
      <c r="E207" s="41"/>
      <c r="F207" s="261" t="s">
        <v>308</v>
      </c>
      <c r="G207" s="41"/>
      <c r="H207" s="41"/>
      <c r="I207" s="214"/>
      <c r="J207" s="41"/>
      <c r="K207" s="41"/>
      <c r="L207" s="45"/>
      <c r="M207" s="215"/>
      <c r="N207" s="216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284</v>
      </c>
      <c r="AU207" s="18" t="s">
        <v>83</v>
      </c>
    </row>
    <row r="208" s="13" customFormat="1">
      <c r="A208" s="13"/>
      <c r="B208" s="217"/>
      <c r="C208" s="218"/>
      <c r="D208" s="219" t="s">
        <v>104</v>
      </c>
      <c r="E208" s="220" t="s">
        <v>19</v>
      </c>
      <c r="F208" s="221" t="s">
        <v>101</v>
      </c>
      <c r="G208" s="218"/>
      <c r="H208" s="222">
        <v>5.2999999999999998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8" t="s">
        <v>104</v>
      </c>
      <c r="AU208" s="228" t="s">
        <v>83</v>
      </c>
      <c r="AV208" s="13" t="s">
        <v>83</v>
      </c>
      <c r="AW208" s="13" t="s">
        <v>33</v>
      </c>
      <c r="AX208" s="13" t="s">
        <v>77</v>
      </c>
      <c r="AY208" s="228" t="s">
        <v>143</v>
      </c>
    </row>
    <row r="209" s="13" customFormat="1">
      <c r="A209" s="13"/>
      <c r="B209" s="217"/>
      <c r="C209" s="218"/>
      <c r="D209" s="219" t="s">
        <v>104</v>
      </c>
      <c r="E209" s="218"/>
      <c r="F209" s="221" t="s">
        <v>331</v>
      </c>
      <c r="G209" s="218"/>
      <c r="H209" s="222">
        <v>6.3600000000000003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8" t="s">
        <v>104</v>
      </c>
      <c r="AU209" s="228" t="s">
        <v>83</v>
      </c>
      <c r="AV209" s="13" t="s">
        <v>83</v>
      </c>
      <c r="AW209" s="13" t="s">
        <v>4</v>
      </c>
      <c r="AX209" s="13" t="s">
        <v>77</v>
      </c>
      <c r="AY209" s="228" t="s">
        <v>143</v>
      </c>
    </row>
    <row r="210" s="2" customFormat="1" ht="49.05" customHeight="1">
      <c r="A210" s="39"/>
      <c r="B210" s="40"/>
      <c r="C210" s="199" t="s">
        <v>332</v>
      </c>
      <c r="D210" s="199" t="s">
        <v>146</v>
      </c>
      <c r="E210" s="200" t="s">
        <v>333</v>
      </c>
      <c r="F210" s="201" t="s">
        <v>334</v>
      </c>
      <c r="G210" s="202" t="s">
        <v>81</v>
      </c>
      <c r="H210" s="203">
        <v>5.2999999999999998</v>
      </c>
      <c r="I210" s="204"/>
      <c r="J210" s="205">
        <f>ROUND(I210*H210,2)</f>
        <v>0</v>
      </c>
      <c r="K210" s="201" t="s">
        <v>150</v>
      </c>
      <c r="L210" s="45"/>
      <c r="M210" s="206" t="s">
        <v>19</v>
      </c>
      <c r="N210" s="207" t="s">
        <v>43</v>
      </c>
      <c r="O210" s="85"/>
      <c r="P210" s="208">
        <f>O210*H210</f>
        <v>0</v>
      </c>
      <c r="Q210" s="208">
        <v>0.00076999999999999996</v>
      </c>
      <c r="R210" s="208">
        <f>Q210*H210</f>
        <v>0.0040809999999999996</v>
      </c>
      <c r="S210" s="208">
        <v>0</v>
      </c>
      <c r="T210" s="20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0" t="s">
        <v>231</v>
      </c>
      <c r="AT210" s="210" t="s">
        <v>146</v>
      </c>
      <c r="AU210" s="210" t="s">
        <v>83</v>
      </c>
      <c r="AY210" s="18" t="s">
        <v>143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8" t="s">
        <v>77</v>
      </c>
      <c r="BK210" s="211">
        <f>ROUND(I210*H210,2)</f>
        <v>0</v>
      </c>
      <c r="BL210" s="18" t="s">
        <v>231</v>
      </c>
      <c r="BM210" s="210" t="s">
        <v>335</v>
      </c>
    </row>
    <row r="211" s="2" customFormat="1">
      <c r="A211" s="39"/>
      <c r="B211" s="40"/>
      <c r="C211" s="41"/>
      <c r="D211" s="212" t="s">
        <v>153</v>
      </c>
      <c r="E211" s="41"/>
      <c r="F211" s="213" t="s">
        <v>336</v>
      </c>
      <c r="G211" s="41"/>
      <c r="H211" s="41"/>
      <c r="I211" s="214"/>
      <c r="J211" s="41"/>
      <c r="K211" s="41"/>
      <c r="L211" s="45"/>
      <c r="M211" s="215"/>
      <c r="N211" s="216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153</v>
      </c>
      <c r="AU211" s="18" t="s">
        <v>83</v>
      </c>
    </row>
    <row r="212" s="16" customFormat="1">
      <c r="A212" s="16"/>
      <c r="B212" s="251"/>
      <c r="C212" s="252"/>
      <c r="D212" s="219" t="s">
        <v>104</v>
      </c>
      <c r="E212" s="253" t="s">
        <v>19</v>
      </c>
      <c r="F212" s="254" t="s">
        <v>337</v>
      </c>
      <c r="G212" s="252"/>
      <c r="H212" s="253" t="s">
        <v>19</v>
      </c>
      <c r="I212" s="255"/>
      <c r="J212" s="252"/>
      <c r="K212" s="252"/>
      <c r="L212" s="256"/>
      <c r="M212" s="257"/>
      <c r="N212" s="258"/>
      <c r="O212" s="258"/>
      <c r="P212" s="258"/>
      <c r="Q212" s="258"/>
      <c r="R212" s="258"/>
      <c r="S212" s="258"/>
      <c r="T212" s="259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60" t="s">
        <v>104</v>
      </c>
      <c r="AU212" s="260" t="s">
        <v>83</v>
      </c>
      <c r="AV212" s="16" t="s">
        <v>77</v>
      </c>
      <c r="AW212" s="16" t="s">
        <v>33</v>
      </c>
      <c r="AX212" s="16" t="s">
        <v>72</v>
      </c>
      <c r="AY212" s="260" t="s">
        <v>143</v>
      </c>
    </row>
    <row r="213" s="13" customFormat="1">
      <c r="A213" s="13"/>
      <c r="B213" s="217"/>
      <c r="C213" s="218"/>
      <c r="D213" s="219" t="s">
        <v>104</v>
      </c>
      <c r="E213" s="220" t="s">
        <v>19</v>
      </c>
      <c r="F213" s="221" t="s">
        <v>338</v>
      </c>
      <c r="G213" s="218"/>
      <c r="H213" s="222">
        <v>4.0499999999999998</v>
      </c>
      <c r="I213" s="223"/>
      <c r="J213" s="218"/>
      <c r="K213" s="218"/>
      <c r="L213" s="224"/>
      <c r="M213" s="225"/>
      <c r="N213" s="226"/>
      <c r="O213" s="226"/>
      <c r="P213" s="226"/>
      <c r="Q213" s="226"/>
      <c r="R213" s="226"/>
      <c r="S213" s="226"/>
      <c r="T213" s="22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8" t="s">
        <v>104</v>
      </c>
      <c r="AU213" s="228" t="s">
        <v>83</v>
      </c>
      <c r="AV213" s="13" t="s">
        <v>83</v>
      </c>
      <c r="AW213" s="13" t="s">
        <v>33</v>
      </c>
      <c r="AX213" s="13" t="s">
        <v>72</v>
      </c>
      <c r="AY213" s="228" t="s">
        <v>143</v>
      </c>
    </row>
    <row r="214" s="16" customFormat="1">
      <c r="A214" s="16"/>
      <c r="B214" s="251"/>
      <c r="C214" s="252"/>
      <c r="D214" s="219" t="s">
        <v>104</v>
      </c>
      <c r="E214" s="253" t="s">
        <v>19</v>
      </c>
      <c r="F214" s="254" t="s">
        <v>288</v>
      </c>
      <c r="G214" s="252"/>
      <c r="H214" s="253" t="s">
        <v>19</v>
      </c>
      <c r="I214" s="255"/>
      <c r="J214" s="252"/>
      <c r="K214" s="252"/>
      <c r="L214" s="256"/>
      <c r="M214" s="257"/>
      <c r="N214" s="258"/>
      <c r="O214" s="258"/>
      <c r="P214" s="258"/>
      <c r="Q214" s="258"/>
      <c r="R214" s="258"/>
      <c r="S214" s="258"/>
      <c r="T214" s="25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60" t="s">
        <v>104</v>
      </c>
      <c r="AU214" s="260" t="s">
        <v>83</v>
      </c>
      <c r="AV214" s="16" t="s">
        <v>77</v>
      </c>
      <c r="AW214" s="16" t="s">
        <v>33</v>
      </c>
      <c r="AX214" s="16" t="s">
        <v>72</v>
      </c>
      <c r="AY214" s="260" t="s">
        <v>143</v>
      </c>
    </row>
    <row r="215" s="13" customFormat="1">
      <c r="A215" s="13"/>
      <c r="B215" s="217"/>
      <c r="C215" s="218"/>
      <c r="D215" s="219" t="s">
        <v>104</v>
      </c>
      <c r="E215" s="220" t="s">
        <v>19</v>
      </c>
      <c r="F215" s="221" t="s">
        <v>339</v>
      </c>
      <c r="G215" s="218"/>
      <c r="H215" s="222">
        <v>1.25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8" t="s">
        <v>104</v>
      </c>
      <c r="AU215" s="228" t="s">
        <v>83</v>
      </c>
      <c r="AV215" s="13" t="s">
        <v>83</v>
      </c>
      <c r="AW215" s="13" t="s">
        <v>33</v>
      </c>
      <c r="AX215" s="13" t="s">
        <v>72</v>
      </c>
      <c r="AY215" s="228" t="s">
        <v>143</v>
      </c>
    </row>
    <row r="216" s="14" customFormat="1">
      <c r="A216" s="14"/>
      <c r="B216" s="229"/>
      <c r="C216" s="230"/>
      <c r="D216" s="219" t="s">
        <v>104</v>
      </c>
      <c r="E216" s="231" t="s">
        <v>101</v>
      </c>
      <c r="F216" s="232" t="s">
        <v>160</v>
      </c>
      <c r="G216" s="230"/>
      <c r="H216" s="233">
        <v>5.2999999999999998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9" t="s">
        <v>104</v>
      </c>
      <c r="AU216" s="239" t="s">
        <v>83</v>
      </c>
      <c r="AV216" s="14" t="s">
        <v>161</v>
      </c>
      <c r="AW216" s="14" t="s">
        <v>33</v>
      </c>
      <c r="AX216" s="14" t="s">
        <v>72</v>
      </c>
      <c r="AY216" s="239" t="s">
        <v>143</v>
      </c>
    </row>
    <row r="217" s="15" customFormat="1">
      <c r="A217" s="15"/>
      <c r="B217" s="240"/>
      <c r="C217" s="241"/>
      <c r="D217" s="219" t="s">
        <v>104</v>
      </c>
      <c r="E217" s="242" t="s">
        <v>19</v>
      </c>
      <c r="F217" s="243" t="s">
        <v>162</v>
      </c>
      <c r="G217" s="241"/>
      <c r="H217" s="244">
        <v>5.2999999999999998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0" t="s">
        <v>104</v>
      </c>
      <c r="AU217" s="250" t="s">
        <v>83</v>
      </c>
      <c r="AV217" s="15" t="s">
        <v>151</v>
      </c>
      <c r="AW217" s="15" t="s">
        <v>33</v>
      </c>
      <c r="AX217" s="15" t="s">
        <v>77</v>
      </c>
      <c r="AY217" s="250" t="s">
        <v>143</v>
      </c>
    </row>
    <row r="218" s="2" customFormat="1" ht="24.15" customHeight="1">
      <c r="A218" s="39"/>
      <c r="B218" s="40"/>
      <c r="C218" s="262" t="s">
        <v>340</v>
      </c>
      <c r="D218" s="262" t="s">
        <v>291</v>
      </c>
      <c r="E218" s="263" t="s">
        <v>292</v>
      </c>
      <c r="F218" s="264" t="s">
        <v>293</v>
      </c>
      <c r="G218" s="265" t="s">
        <v>81</v>
      </c>
      <c r="H218" s="266">
        <v>6.3600000000000003</v>
      </c>
      <c r="I218" s="267"/>
      <c r="J218" s="268">
        <f>ROUND(I218*H218,2)</f>
        <v>0</v>
      </c>
      <c r="K218" s="264" t="s">
        <v>150</v>
      </c>
      <c r="L218" s="269"/>
      <c r="M218" s="270" t="s">
        <v>19</v>
      </c>
      <c r="N218" s="271" t="s">
        <v>43</v>
      </c>
      <c r="O218" s="85"/>
      <c r="P218" s="208">
        <f>O218*H218</f>
        <v>0</v>
      </c>
      <c r="Q218" s="208">
        <v>0.0019</v>
      </c>
      <c r="R218" s="208">
        <f>Q218*H218</f>
        <v>0.012084000000000001</v>
      </c>
      <c r="S218" s="208">
        <v>0</v>
      </c>
      <c r="T218" s="20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0" t="s">
        <v>294</v>
      </c>
      <c r="AT218" s="210" t="s">
        <v>291</v>
      </c>
      <c r="AU218" s="210" t="s">
        <v>83</v>
      </c>
      <c r="AY218" s="18" t="s">
        <v>143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8" t="s">
        <v>77</v>
      </c>
      <c r="BK218" s="211">
        <f>ROUND(I218*H218,2)</f>
        <v>0</v>
      </c>
      <c r="BL218" s="18" t="s">
        <v>231</v>
      </c>
      <c r="BM218" s="210" t="s">
        <v>341</v>
      </c>
    </row>
    <row r="219" s="2" customFormat="1">
      <c r="A219" s="39"/>
      <c r="B219" s="40"/>
      <c r="C219" s="41"/>
      <c r="D219" s="219" t="s">
        <v>284</v>
      </c>
      <c r="E219" s="41"/>
      <c r="F219" s="261" t="s">
        <v>296</v>
      </c>
      <c r="G219" s="41"/>
      <c r="H219" s="41"/>
      <c r="I219" s="214"/>
      <c r="J219" s="41"/>
      <c r="K219" s="41"/>
      <c r="L219" s="45"/>
      <c r="M219" s="215"/>
      <c r="N219" s="216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284</v>
      </c>
      <c r="AU219" s="18" t="s">
        <v>83</v>
      </c>
    </row>
    <row r="220" s="13" customFormat="1">
      <c r="A220" s="13"/>
      <c r="B220" s="217"/>
      <c r="C220" s="218"/>
      <c r="D220" s="219" t="s">
        <v>104</v>
      </c>
      <c r="E220" s="220" t="s">
        <v>19</v>
      </c>
      <c r="F220" s="221" t="s">
        <v>101</v>
      </c>
      <c r="G220" s="218"/>
      <c r="H220" s="222">
        <v>5.2999999999999998</v>
      </c>
      <c r="I220" s="223"/>
      <c r="J220" s="218"/>
      <c r="K220" s="218"/>
      <c r="L220" s="224"/>
      <c r="M220" s="225"/>
      <c r="N220" s="226"/>
      <c r="O220" s="226"/>
      <c r="P220" s="226"/>
      <c r="Q220" s="226"/>
      <c r="R220" s="226"/>
      <c r="S220" s="226"/>
      <c r="T220" s="22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8" t="s">
        <v>104</v>
      </c>
      <c r="AU220" s="228" t="s">
        <v>83</v>
      </c>
      <c r="AV220" s="13" t="s">
        <v>83</v>
      </c>
      <c r="AW220" s="13" t="s">
        <v>33</v>
      </c>
      <c r="AX220" s="13" t="s">
        <v>77</v>
      </c>
      <c r="AY220" s="228" t="s">
        <v>143</v>
      </c>
    </row>
    <row r="221" s="13" customFormat="1">
      <c r="A221" s="13"/>
      <c r="B221" s="217"/>
      <c r="C221" s="218"/>
      <c r="D221" s="219" t="s">
        <v>104</v>
      </c>
      <c r="E221" s="218"/>
      <c r="F221" s="221" t="s">
        <v>331</v>
      </c>
      <c r="G221" s="218"/>
      <c r="H221" s="222">
        <v>6.3600000000000003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8" t="s">
        <v>104</v>
      </c>
      <c r="AU221" s="228" t="s">
        <v>83</v>
      </c>
      <c r="AV221" s="13" t="s">
        <v>83</v>
      </c>
      <c r="AW221" s="13" t="s">
        <v>4</v>
      </c>
      <c r="AX221" s="13" t="s">
        <v>77</v>
      </c>
      <c r="AY221" s="228" t="s">
        <v>143</v>
      </c>
    </row>
    <row r="222" s="2" customFormat="1" ht="16.5" customHeight="1">
      <c r="A222" s="39"/>
      <c r="B222" s="40"/>
      <c r="C222" s="199" t="s">
        <v>342</v>
      </c>
      <c r="D222" s="199" t="s">
        <v>146</v>
      </c>
      <c r="E222" s="200" t="s">
        <v>343</v>
      </c>
      <c r="F222" s="201" t="s">
        <v>344</v>
      </c>
      <c r="G222" s="202" t="s">
        <v>106</v>
      </c>
      <c r="H222" s="203">
        <v>66.200000000000003</v>
      </c>
      <c r="I222" s="204"/>
      <c r="J222" s="205">
        <f>ROUND(I222*H222,2)</f>
        <v>0</v>
      </c>
      <c r="K222" s="201" t="s">
        <v>282</v>
      </c>
      <c r="L222" s="45"/>
      <c r="M222" s="206" t="s">
        <v>19</v>
      </c>
      <c r="N222" s="207" t="s">
        <v>43</v>
      </c>
      <c r="O222" s="85"/>
      <c r="P222" s="208">
        <f>O222*H222</f>
        <v>0</v>
      </c>
      <c r="Q222" s="208">
        <v>0.00031</v>
      </c>
      <c r="R222" s="208">
        <f>Q222*H222</f>
        <v>0.020522000000000002</v>
      </c>
      <c r="S222" s="208">
        <v>0</v>
      </c>
      <c r="T222" s="20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0" t="s">
        <v>231</v>
      </c>
      <c r="AT222" s="210" t="s">
        <v>146</v>
      </c>
      <c r="AU222" s="210" t="s">
        <v>83</v>
      </c>
      <c r="AY222" s="18" t="s">
        <v>143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8" t="s">
        <v>77</v>
      </c>
      <c r="BK222" s="211">
        <f>ROUND(I222*H222,2)</f>
        <v>0</v>
      </c>
      <c r="BL222" s="18" t="s">
        <v>231</v>
      </c>
      <c r="BM222" s="210" t="s">
        <v>345</v>
      </c>
    </row>
    <row r="223" s="13" customFormat="1">
      <c r="A223" s="13"/>
      <c r="B223" s="217"/>
      <c r="C223" s="218"/>
      <c r="D223" s="219" t="s">
        <v>104</v>
      </c>
      <c r="E223" s="220" t="s">
        <v>19</v>
      </c>
      <c r="F223" s="221" t="s">
        <v>346</v>
      </c>
      <c r="G223" s="218"/>
      <c r="H223" s="222">
        <v>50</v>
      </c>
      <c r="I223" s="223"/>
      <c r="J223" s="218"/>
      <c r="K223" s="218"/>
      <c r="L223" s="224"/>
      <c r="M223" s="225"/>
      <c r="N223" s="226"/>
      <c r="O223" s="226"/>
      <c r="P223" s="226"/>
      <c r="Q223" s="226"/>
      <c r="R223" s="226"/>
      <c r="S223" s="226"/>
      <c r="T223" s="22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8" t="s">
        <v>104</v>
      </c>
      <c r="AU223" s="228" t="s">
        <v>83</v>
      </c>
      <c r="AV223" s="13" t="s">
        <v>83</v>
      </c>
      <c r="AW223" s="13" t="s">
        <v>33</v>
      </c>
      <c r="AX223" s="13" t="s">
        <v>72</v>
      </c>
      <c r="AY223" s="228" t="s">
        <v>143</v>
      </c>
    </row>
    <row r="224" s="13" customFormat="1">
      <c r="A224" s="13"/>
      <c r="B224" s="217"/>
      <c r="C224" s="218"/>
      <c r="D224" s="219" t="s">
        <v>104</v>
      </c>
      <c r="E224" s="220" t="s">
        <v>19</v>
      </c>
      <c r="F224" s="221" t="s">
        <v>347</v>
      </c>
      <c r="G224" s="218"/>
      <c r="H224" s="222">
        <v>16.199999999999999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8" t="s">
        <v>104</v>
      </c>
      <c r="AU224" s="228" t="s">
        <v>83</v>
      </c>
      <c r="AV224" s="13" t="s">
        <v>83</v>
      </c>
      <c r="AW224" s="13" t="s">
        <v>33</v>
      </c>
      <c r="AX224" s="13" t="s">
        <v>72</v>
      </c>
      <c r="AY224" s="228" t="s">
        <v>143</v>
      </c>
    </row>
    <row r="225" s="15" customFormat="1">
      <c r="A225" s="15"/>
      <c r="B225" s="240"/>
      <c r="C225" s="241"/>
      <c r="D225" s="219" t="s">
        <v>104</v>
      </c>
      <c r="E225" s="242" t="s">
        <v>19</v>
      </c>
      <c r="F225" s="243" t="s">
        <v>162</v>
      </c>
      <c r="G225" s="241"/>
      <c r="H225" s="244">
        <v>66.200000000000003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0" t="s">
        <v>104</v>
      </c>
      <c r="AU225" s="250" t="s">
        <v>83</v>
      </c>
      <c r="AV225" s="15" t="s">
        <v>151</v>
      </c>
      <c r="AW225" s="15" t="s">
        <v>33</v>
      </c>
      <c r="AX225" s="15" t="s">
        <v>77</v>
      </c>
      <c r="AY225" s="250" t="s">
        <v>143</v>
      </c>
    </row>
    <row r="226" s="2" customFormat="1" ht="55.5" customHeight="1">
      <c r="A226" s="39"/>
      <c r="B226" s="40"/>
      <c r="C226" s="199" t="s">
        <v>348</v>
      </c>
      <c r="D226" s="199" t="s">
        <v>146</v>
      </c>
      <c r="E226" s="200" t="s">
        <v>349</v>
      </c>
      <c r="F226" s="201" t="s">
        <v>350</v>
      </c>
      <c r="G226" s="202" t="s">
        <v>252</v>
      </c>
      <c r="H226" s="203">
        <v>0.33900000000000002</v>
      </c>
      <c r="I226" s="204"/>
      <c r="J226" s="205">
        <f>ROUND(I226*H226,2)</f>
        <v>0</v>
      </c>
      <c r="K226" s="201" t="s">
        <v>150</v>
      </c>
      <c r="L226" s="45"/>
      <c r="M226" s="206" t="s">
        <v>19</v>
      </c>
      <c r="N226" s="207" t="s">
        <v>43</v>
      </c>
      <c r="O226" s="85"/>
      <c r="P226" s="208">
        <f>O226*H226</f>
        <v>0</v>
      </c>
      <c r="Q226" s="208">
        <v>0</v>
      </c>
      <c r="R226" s="208">
        <f>Q226*H226</f>
        <v>0</v>
      </c>
      <c r="S226" s="208">
        <v>0</v>
      </c>
      <c r="T226" s="20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0" t="s">
        <v>231</v>
      </c>
      <c r="AT226" s="210" t="s">
        <v>146</v>
      </c>
      <c r="AU226" s="210" t="s">
        <v>83</v>
      </c>
      <c r="AY226" s="18" t="s">
        <v>143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8" t="s">
        <v>77</v>
      </c>
      <c r="BK226" s="211">
        <f>ROUND(I226*H226,2)</f>
        <v>0</v>
      </c>
      <c r="BL226" s="18" t="s">
        <v>231</v>
      </c>
      <c r="BM226" s="210" t="s">
        <v>351</v>
      </c>
    </row>
    <row r="227" s="2" customFormat="1">
      <c r="A227" s="39"/>
      <c r="B227" s="40"/>
      <c r="C227" s="41"/>
      <c r="D227" s="212" t="s">
        <v>153</v>
      </c>
      <c r="E227" s="41"/>
      <c r="F227" s="213" t="s">
        <v>352</v>
      </c>
      <c r="G227" s="41"/>
      <c r="H227" s="41"/>
      <c r="I227" s="214"/>
      <c r="J227" s="41"/>
      <c r="K227" s="41"/>
      <c r="L227" s="45"/>
      <c r="M227" s="215"/>
      <c r="N227" s="216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153</v>
      </c>
      <c r="AU227" s="18" t="s">
        <v>83</v>
      </c>
    </row>
    <row r="228" s="12" customFormat="1" ht="22.8" customHeight="1">
      <c r="A228" s="12"/>
      <c r="B228" s="183"/>
      <c r="C228" s="184"/>
      <c r="D228" s="185" t="s">
        <v>71</v>
      </c>
      <c r="E228" s="197" t="s">
        <v>353</v>
      </c>
      <c r="F228" s="197" t="s">
        <v>354</v>
      </c>
      <c r="G228" s="184"/>
      <c r="H228" s="184"/>
      <c r="I228" s="187"/>
      <c r="J228" s="198">
        <f>BK228</f>
        <v>0</v>
      </c>
      <c r="K228" s="184"/>
      <c r="L228" s="189"/>
      <c r="M228" s="190"/>
      <c r="N228" s="191"/>
      <c r="O228" s="191"/>
      <c r="P228" s="192">
        <f>SUM(P229:P249)</f>
        <v>0</v>
      </c>
      <c r="Q228" s="191"/>
      <c r="R228" s="192">
        <f>SUM(R229:R249)</f>
        <v>0.14842111000000002</v>
      </c>
      <c r="S228" s="191"/>
      <c r="T228" s="193">
        <f>SUM(T229:T249)</f>
        <v>0.053064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4" t="s">
        <v>83</v>
      </c>
      <c r="AT228" s="195" t="s">
        <v>71</v>
      </c>
      <c r="AU228" s="195" t="s">
        <v>77</v>
      </c>
      <c r="AY228" s="194" t="s">
        <v>143</v>
      </c>
      <c r="BK228" s="196">
        <f>SUM(BK229:BK249)</f>
        <v>0</v>
      </c>
    </row>
    <row r="229" s="2" customFormat="1" ht="37.8" customHeight="1">
      <c r="A229" s="39"/>
      <c r="B229" s="40"/>
      <c r="C229" s="199" t="s">
        <v>355</v>
      </c>
      <c r="D229" s="199" t="s">
        <v>146</v>
      </c>
      <c r="E229" s="200" t="s">
        <v>356</v>
      </c>
      <c r="F229" s="201" t="s">
        <v>357</v>
      </c>
      <c r="G229" s="202" t="s">
        <v>96</v>
      </c>
      <c r="H229" s="203">
        <v>0.25900000000000001</v>
      </c>
      <c r="I229" s="204"/>
      <c r="J229" s="205">
        <f>ROUND(I229*H229,2)</f>
        <v>0</v>
      </c>
      <c r="K229" s="201" t="s">
        <v>150</v>
      </c>
      <c r="L229" s="45"/>
      <c r="M229" s="206" t="s">
        <v>19</v>
      </c>
      <c r="N229" s="207" t="s">
        <v>43</v>
      </c>
      <c r="O229" s="85"/>
      <c r="P229" s="208">
        <f>O229*H229</f>
        <v>0</v>
      </c>
      <c r="Q229" s="208">
        <v>0.00189</v>
      </c>
      <c r="R229" s="208">
        <f>Q229*H229</f>
        <v>0.00048950999999999997</v>
      </c>
      <c r="S229" s="208">
        <v>0</v>
      </c>
      <c r="T229" s="20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0" t="s">
        <v>231</v>
      </c>
      <c r="AT229" s="210" t="s">
        <v>146</v>
      </c>
      <c r="AU229" s="210" t="s">
        <v>83</v>
      </c>
      <c r="AY229" s="18" t="s">
        <v>143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8" t="s">
        <v>77</v>
      </c>
      <c r="BK229" s="211">
        <f>ROUND(I229*H229,2)</f>
        <v>0</v>
      </c>
      <c r="BL229" s="18" t="s">
        <v>231</v>
      </c>
      <c r="BM229" s="210" t="s">
        <v>358</v>
      </c>
    </row>
    <row r="230" s="2" customFormat="1">
      <c r="A230" s="39"/>
      <c r="B230" s="40"/>
      <c r="C230" s="41"/>
      <c r="D230" s="212" t="s">
        <v>153</v>
      </c>
      <c r="E230" s="41"/>
      <c r="F230" s="213" t="s">
        <v>359</v>
      </c>
      <c r="G230" s="41"/>
      <c r="H230" s="41"/>
      <c r="I230" s="214"/>
      <c r="J230" s="41"/>
      <c r="K230" s="41"/>
      <c r="L230" s="45"/>
      <c r="M230" s="215"/>
      <c r="N230" s="216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153</v>
      </c>
      <c r="AU230" s="18" t="s">
        <v>83</v>
      </c>
    </row>
    <row r="231" s="13" customFormat="1">
      <c r="A231" s="13"/>
      <c r="B231" s="217"/>
      <c r="C231" s="218"/>
      <c r="D231" s="219" t="s">
        <v>104</v>
      </c>
      <c r="E231" s="220" t="s">
        <v>19</v>
      </c>
      <c r="F231" s="221" t="s">
        <v>360</v>
      </c>
      <c r="G231" s="218"/>
      <c r="H231" s="222">
        <v>0.25900000000000001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8" t="s">
        <v>104</v>
      </c>
      <c r="AU231" s="228" t="s">
        <v>83</v>
      </c>
      <c r="AV231" s="13" t="s">
        <v>83</v>
      </c>
      <c r="AW231" s="13" t="s">
        <v>33</v>
      </c>
      <c r="AX231" s="13" t="s">
        <v>77</v>
      </c>
      <c r="AY231" s="228" t="s">
        <v>143</v>
      </c>
    </row>
    <row r="232" s="2" customFormat="1" ht="49.05" customHeight="1">
      <c r="A232" s="39"/>
      <c r="B232" s="40"/>
      <c r="C232" s="199" t="s">
        <v>361</v>
      </c>
      <c r="D232" s="199" t="s">
        <v>146</v>
      </c>
      <c r="E232" s="200" t="s">
        <v>362</v>
      </c>
      <c r="F232" s="201" t="s">
        <v>363</v>
      </c>
      <c r="G232" s="202" t="s">
        <v>81</v>
      </c>
      <c r="H232" s="203">
        <v>2.4119999999999999</v>
      </c>
      <c r="I232" s="204"/>
      <c r="J232" s="205">
        <f>ROUND(I232*H232,2)</f>
        <v>0</v>
      </c>
      <c r="K232" s="201" t="s">
        <v>150</v>
      </c>
      <c r="L232" s="45"/>
      <c r="M232" s="206" t="s">
        <v>19</v>
      </c>
      <c r="N232" s="207" t="s">
        <v>43</v>
      </c>
      <c r="O232" s="85"/>
      <c r="P232" s="208">
        <f>O232*H232</f>
        <v>0</v>
      </c>
      <c r="Q232" s="208">
        <v>0</v>
      </c>
      <c r="R232" s="208">
        <f>Q232*H232</f>
        <v>0</v>
      </c>
      <c r="S232" s="208">
        <v>0.014999999999999999</v>
      </c>
      <c r="T232" s="209">
        <f>S232*H232</f>
        <v>0.036179999999999997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0" t="s">
        <v>231</v>
      </c>
      <c r="AT232" s="210" t="s">
        <v>146</v>
      </c>
      <c r="AU232" s="210" t="s">
        <v>83</v>
      </c>
      <c r="AY232" s="18" t="s">
        <v>143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8" t="s">
        <v>77</v>
      </c>
      <c r="BK232" s="211">
        <f>ROUND(I232*H232,2)</f>
        <v>0</v>
      </c>
      <c r="BL232" s="18" t="s">
        <v>231</v>
      </c>
      <c r="BM232" s="210" t="s">
        <v>364</v>
      </c>
    </row>
    <row r="233" s="2" customFormat="1">
      <c r="A233" s="39"/>
      <c r="B233" s="40"/>
      <c r="C233" s="41"/>
      <c r="D233" s="212" t="s">
        <v>153</v>
      </c>
      <c r="E233" s="41"/>
      <c r="F233" s="213" t="s">
        <v>365</v>
      </c>
      <c r="G233" s="41"/>
      <c r="H233" s="41"/>
      <c r="I233" s="214"/>
      <c r="J233" s="41"/>
      <c r="K233" s="41"/>
      <c r="L233" s="45"/>
      <c r="M233" s="215"/>
      <c r="N233" s="216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153</v>
      </c>
      <c r="AU233" s="18" t="s">
        <v>83</v>
      </c>
    </row>
    <row r="234" s="16" customFormat="1">
      <c r="A234" s="16"/>
      <c r="B234" s="251"/>
      <c r="C234" s="252"/>
      <c r="D234" s="219" t="s">
        <v>104</v>
      </c>
      <c r="E234" s="253" t="s">
        <v>19</v>
      </c>
      <c r="F234" s="254" t="s">
        <v>366</v>
      </c>
      <c r="G234" s="252"/>
      <c r="H234" s="253" t="s">
        <v>19</v>
      </c>
      <c r="I234" s="255"/>
      <c r="J234" s="252"/>
      <c r="K234" s="252"/>
      <c r="L234" s="256"/>
      <c r="M234" s="257"/>
      <c r="N234" s="258"/>
      <c r="O234" s="258"/>
      <c r="P234" s="258"/>
      <c r="Q234" s="258"/>
      <c r="R234" s="258"/>
      <c r="S234" s="258"/>
      <c r="T234" s="25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60" t="s">
        <v>104</v>
      </c>
      <c r="AU234" s="260" t="s">
        <v>83</v>
      </c>
      <c r="AV234" s="16" t="s">
        <v>77</v>
      </c>
      <c r="AW234" s="16" t="s">
        <v>33</v>
      </c>
      <c r="AX234" s="16" t="s">
        <v>72</v>
      </c>
      <c r="AY234" s="260" t="s">
        <v>143</v>
      </c>
    </row>
    <row r="235" s="13" customFormat="1">
      <c r="A235" s="13"/>
      <c r="B235" s="217"/>
      <c r="C235" s="218"/>
      <c r="D235" s="219" t="s">
        <v>104</v>
      </c>
      <c r="E235" s="220" t="s">
        <v>19</v>
      </c>
      <c r="F235" s="221" t="s">
        <v>367</v>
      </c>
      <c r="G235" s="218"/>
      <c r="H235" s="222">
        <v>2.4119999999999999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8" t="s">
        <v>104</v>
      </c>
      <c r="AU235" s="228" t="s">
        <v>83</v>
      </c>
      <c r="AV235" s="13" t="s">
        <v>83</v>
      </c>
      <c r="AW235" s="13" t="s">
        <v>33</v>
      </c>
      <c r="AX235" s="13" t="s">
        <v>77</v>
      </c>
      <c r="AY235" s="228" t="s">
        <v>143</v>
      </c>
    </row>
    <row r="236" s="2" customFormat="1" ht="49.05" customHeight="1">
      <c r="A236" s="39"/>
      <c r="B236" s="40"/>
      <c r="C236" s="199" t="s">
        <v>368</v>
      </c>
      <c r="D236" s="199" t="s">
        <v>146</v>
      </c>
      <c r="E236" s="200" t="s">
        <v>369</v>
      </c>
      <c r="F236" s="201" t="s">
        <v>370</v>
      </c>
      <c r="G236" s="202" t="s">
        <v>81</v>
      </c>
      <c r="H236" s="203">
        <v>2.4119999999999999</v>
      </c>
      <c r="I236" s="204"/>
      <c r="J236" s="205">
        <f>ROUND(I236*H236,2)</f>
        <v>0</v>
      </c>
      <c r="K236" s="201" t="s">
        <v>150</v>
      </c>
      <c r="L236" s="45"/>
      <c r="M236" s="206" t="s">
        <v>19</v>
      </c>
      <c r="N236" s="207" t="s">
        <v>43</v>
      </c>
      <c r="O236" s="85"/>
      <c r="P236" s="208">
        <f>O236*H236</f>
        <v>0</v>
      </c>
      <c r="Q236" s="208">
        <v>0</v>
      </c>
      <c r="R236" s="208">
        <f>Q236*H236</f>
        <v>0</v>
      </c>
      <c r="S236" s="208">
        <v>0.0070000000000000001</v>
      </c>
      <c r="T236" s="209">
        <f>S236*H236</f>
        <v>0.016884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0" t="s">
        <v>231</v>
      </c>
      <c r="AT236" s="210" t="s">
        <v>146</v>
      </c>
      <c r="AU236" s="210" t="s">
        <v>83</v>
      </c>
      <c r="AY236" s="18" t="s">
        <v>143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8" t="s">
        <v>77</v>
      </c>
      <c r="BK236" s="211">
        <f>ROUND(I236*H236,2)</f>
        <v>0</v>
      </c>
      <c r="BL236" s="18" t="s">
        <v>231</v>
      </c>
      <c r="BM236" s="210" t="s">
        <v>371</v>
      </c>
    </row>
    <row r="237" s="2" customFormat="1">
      <c r="A237" s="39"/>
      <c r="B237" s="40"/>
      <c r="C237" s="41"/>
      <c r="D237" s="212" t="s">
        <v>153</v>
      </c>
      <c r="E237" s="41"/>
      <c r="F237" s="213" t="s">
        <v>372</v>
      </c>
      <c r="G237" s="41"/>
      <c r="H237" s="41"/>
      <c r="I237" s="214"/>
      <c r="J237" s="41"/>
      <c r="K237" s="41"/>
      <c r="L237" s="45"/>
      <c r="M237" s="215"/>
      <c r="N237" s="216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153</v>
      </c>
      <c r="AU237" s="18" t="s">
        <v>83</v>
      </c>
    </row>
    <row r="238" s="2" customFormat="1" ht="24.15" customHeight="1">
      <c r="A238" s="39"/>
      <c r="B238" s="40"/>
      <c r="C238" s="199" t="s">
        <v>373</v>
      </c>
      <c r="D238" s="199" t="s">
        <v>146</v>
      </c>
      <c r="E238" s="200" t="s">
        <v>374</v>
      </c>
      <c r="F238" s="201" t="s">
        <v>375</v>
      </c>
      <c r="G238" s="202" t="s">
        <v>106</v>
      </c>
      <c r="H238" s="203">
        <v>80</v>
      </c>
      <c r="I238" s="204"/>
      <c r="J238" s="205">
        <f>ROUND(I238*H238,2)</f>
        <v>0</v>
      </c>
      <c r="K238" s="201" t="s">
        <v>282</v>
      </c>
      <c r="L238" s="45"/>
      <c r="M238" s="206" t="s">
        <v>19</v>
      </c>
      <c r="N238" s="207" t="s">
        <v>43</v>
      </c>
      <c r="O238" s="85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0" t="s">
        <v>231</v>
      </c>
      <c r="AT238" s="210" t="s">
        <v>146</v>
      </c>
      <c r="AU238" s="210" t="s">
        <v>83</v>
      </c>
      <c r="AY238" s="18" t="s">
        <v>143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8" t="s">
        <v>77</v>
      </c>
      <c r="BK238" s="211">
        <f>ROUND(I238*H238,2)</f>
        <v>0</v>
      </c>
      <c r="BL238" s="18" t="s">
        <v>231</v>
      </c>
      <c r="BM238" s="210" t="s">
        <v>376</v>
      </c>
    </row>
    <row r="239" s="13" customFormat="1">
      <c r="A239" s="13"/>
      <c r="B239" s="217"/>
      <c r="C239" s="218"/>
      <c r="D239" s="219" t="s">
        <v>104</v>
      </c>
      <c r="E239" s="220" t="s">
        <v>19</v>
      </c>
      <c r="F239" s="221" t="s">
        <v>377</v>
      </c>
      <c r="G239" s="218"/>
      <c r="H239" s="222">
        <v>80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8" t="s">
        <v>104</v>
      </c>
      <c r="AU239" s="228" t="s">
        <v>83</v>
      </c>
      <c r="AV239" s="13" t="s">
        <v>83</v>
      </c>
      <c r="AW239" s="13" t="s">
        <v>33</v>
      </c>
      <c r="AX239" s="13" t="s">
        <v>77</v>
      </c>
      <c r="AY239" s="228" t="s">
        <v>143</v>
      </c>
    </row>
    <row r="240" s="2" customFormat="1" ht="24.15" customHeight="1">
      <c r="A240" s="39"/>
      <c r="B240" s="40"/>
      <c r="C240" s="262" t="s">
        <v>378</v>
      </c>
      <c r="D240" s="262" t="s">
        <v>291</v>
      </c>
      <c r="E240" s="263" t="s">
        <v>379</v>
      </c>
      <c r="F240" s="264" t="s">
        <v>380</v>
      </c>
      <c r="G240" s="265" t="s">
        <v>96</v>
      </c>
      <c r="H240" s="266">
        <v>0.25900000000000001</v>
      </c>
      <c r="I240" s="267"/>
      <c r="J240" s="268">
        <f>ROUND(I240*H240,2)</f>
        <v>0</v>
      </c>
      <c r="K240" s="264" t="s">
        <v>150</v>
      </c>
      <c r="L240" s="269"/>
      <c r="M240" s="270" t="s">
        <v>19</v>
      </c>
      <c r="N240" s="271" t="s">
        <v>43</v>
      </c>
      <c r="O240" s="85"/>
      <c r="P240" s="208">
        <f>O240*H240</f>
        <v>0</v>
      </c>
      <c r="Q240" s="208">
        <v>0.55000000000000004</v>
      </c>
      <c r="R240" s="208">
        <f>Q240*H240</f>
        <v>0.14245000000000002</v>
      </c>
      <c r="S240" s="208">
        <v>0</v>
      </c>
      <c r="T240" s="20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0" t="s">
        <v>294</v>
      </c>
      <c r="AT240" s="210" t="s">
        <v>291</v>
      </c>
      <c r="AU240" s="210" t="s">
        <v>83</v>
      </c>
      <c r="AY240" s="18" t="s">
        <v>143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8" t="s">
        <v>77</v>
      </c>
      <c r="BK240" s="211">
        <f>ROUND(I240*H240,2)</f>
        <v>0</v>
      </c>
      <c r="BL240" s="18" t="s">
        <v>231</v>
      </c>
      <c r="BM240" s="210" t="s">
        <v>381</v>
      </c>
    </row>
    <row r="241" s="13" customFormat="1">
      <c r="A241" s="13"/>
      <c r="B241" s="217"/>
      <c r="C241" s="218"/>
      <c r="D241" s="219" t="s">
        <v>104</v>
      </c>
      <c r="E241" s="220" t="s">
        <v>19</v>
      </c>
      <c r="F241" s="221" t="s">
        <v>382</v>
      </c>
      <c r="G241" s="218"/>
      <c r="H241" s="222">
        <v>0.23999999999999999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8" t="s">
        <v>104</v>
      </c>
      <c r="AU241" s="228" t="s">
        <v>83</v>
      </c>
      <c r="AV241" s="13" t="s">
        <v>83</v>
      </c>
      <c r="AW241" s="13" t="s">
        <v>33</v>
      </c>
      <c r="AX241" s="13" t="s">
        <v>72</v>
      </c>
      <c r="AY241" s="228" t="s">
        <v>143</v>
      </c>
    </row>
    <row r="242" s="14" customFormat="1">
      <c r="A242" s="14"/>
      <c r="B242" s="229"/>
      <c r="C242" s="230"/>
      <c r="D242" s="219" t="s">
        <v>104</v>
      </c>
      <c r="E242" s="231" t="s">
        <v>94</v>
      </c>
      <c r="F242" s="232" t="s">
        <v>160</v>
      </c>
      <c r="G242" s="230"/>
      <c r="H242" s="233">
        <v>0.23999999999999999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9" t="s">
        <v>104</v>
      </c>
      <c r="AU242" s="239" t="s">
        <v>83</v>
      </c>
      <c r="AV242" s="14" t="s">
        <v>161</v>
      </c>
      <c r="AW242" s="14" t="s">
        <v>33</v>
      </c>
      <c r="AX242" s="14" t="s">
        <v>72</v>
      </c>
      <c r="AY242" s="239" t="s">
        <v>143</v>
      </c>
    </row>
    <row r="243" s="15" customFormat="1">
      <c r="A243" s="15"/>
      <c r="B243" s="240"/>
      <c r="C243" s="241"/>
      <c r="D243" s="219" t="s">
        <v>104</v>
      </c>
      <c r="E243" s="242" t="s">
        <v>19</v>
      </c>
      <c r="F243" s="243" t="s">
        <v>162</v>
      </c>
      <c r="G243" s="241"/>
      <c r="H243" s="244">
        <v>0.23999999999999999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0" t="s">
        <v>104</v>
      </c>
      <c r="AU243" s="250" t="s">
        <v>83</v>
      </c>
      <c r="AV243" s="15" t="s">
        <v>151</v>
      </c>
      <c r="AW243" s="15" t="s">
        <v>33</v>
      </c>
      <c r="AX243" s="15" t="s">
        <v>77</v>
      </c>
      <c r="AY243" s="250" t="s">
        <v>143</v>
      </c>
    </row>
    <row r="244" s="13" customFormat="1">
      <c r="A244" s="13"/>
      <c r="B244" s="217"/>
      <c r="C244" s="218"/>
      <c r="D244" s="219" t="s">
        <v>104</v>
      </c>
      <c r="E244" s="218"/>
      <c r="F244" s="221" t="s">
        <v>383</v>
      </c>
      <c r="G244" s="218"/>
      <c r="H244" s="222">
        <v>0.25900000000000001</v>
      </c>
      <c r="I244" s="223"/>
      <c r="J244" s="218"/>
      <c r="K244" s="218"/>
      <c r="L244" s="224"/>
      <c r="M244" s="225"/>
      <c r="N244" s="226"/>
      <c r="O244" s="226"/>
      <c r="P244" s="226"/>
      <c r="Q244" s="226"/>
      <c r="R244" s="226"/>
      <c r="S244" s="226"/>
      <c r="T244" s="22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8" t="s">
        <v>104</v>
      </c>
      <c r="AU244" s="228" t="s">
        <v>83</v>
      </c>
      <c r="AV244" s="13" t="s">
        <v>83</v>
      </c>
      <c r="AW244" s="13" t="s">
        <v>4</v>
      </c>
      <c r="AX244" s="13" t="s">
        <v>77</v>
      </c>
      <c r="AY244" s="228" t="s">
        <v>143</v>
      </c>
    </row>
    <row r="245" s="2" customFormat="1" ht="37.8" customHeight="1">
      <c r="A245" s="39"/>
      <c r="B245" s="40"/>
      <c r="C245" s="199" t="s">
        <v>86</v>
      </c>
      <c r="D245" s="199" t="s">
        <v>146</v>
      </c>
      <c r="E245" s="200" t="s">
        <v>384</v>
      </c>
      <c r="F245" s="201" t="s">
        <v>385</v>
      </c>
      <c r="G245" s="202" t="s">
        <v>96</v>
      </c>
      <c r="H245" s="203">
        <v>0.23999999999999999</v>
      </c>
      <c r="I245" s="204"/>
      <c r="J245" s="205">
        <f>ROUND(I245*H245,2)</f>
        <v>0</v>
      </c>
      <c r="K245" s="201" t="s">
        <v>150</v>
      </c>
      <c r="L245" s="45"/>
      <c r="M245" s="206" t="s">
        <v>19</v>
      </c>
      <c r="N245" s="207" t="s">
        <v>43</v>
      </c>
      <c r="O245" s="85"/>
      <c r="P245" s="208">
        <f>O245*H245</f>
        <v>0</v>
      </c>
      <c r="Q245" s="208">
        <v>0.022839999999999999</v>
      </c>
      <c r="R245" s="208">
        <f>Q245*H245</f>
        <v>0.0054815999999999997</v>
      </c>
      <c r="S245" s="208">
        <v>0</v>
      </c>
      <c r="T245" s="20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0" t="s">
        <v>231</v>
      </c>
      <c r="AT245" s="210" t="s">
        <v>146</v>
      </c>
      <c r="AU245" s="210" t="s">
        <v>83</v>
      </c>
      <c r="AY245" s="18" t="s">
        <v>143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8" t="s">
        <v>77</v>
      </c>
      <c r="BK245" s="211">
        <f>ROUND(I245*H245,2)</f>
        <v>0</v>
      </c>
      <c r="BL245" s="18" t="s">
        <v>231</v>
      </c>
      <c r="BM245" s="210" t="s">
        <v>386</v>
      </c>
    </row>
    <row r="246" s="2" customFormat="1">
      <c r="A246" s="39"/>
      <c r="B246" s="40"/>
      <c r="C246" s="41"/>
      <c r="D246" s="212" t="s">
        <v>153</v>
      </c>
      <c r="E246" s="41"/>
      <c r="F246" s="213" t="s">
        <v>387</v>
      </c>
      <c r="G246" s="41"/>
      <c r="H246" s="41"/>
      <c r="I246" s="214"/>
      <c r="J246" s="41"/>
      <c r="K246" s="41"/>
      <c r="L246" s="45"/>
      <c r="M246" s="215"/>
      <c r="N246" s="216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153</v>
      </c>
      <c r="AU246" s="18" t="s">
        <v>83</v>
      </c>
    </row>
    <row r="247" s="13" customFormat="1">
      <c r="A247" s="13"/>
      <c r="B247" s="217"/>
      <c r="C247" s="218"/>
      <c r="D247" s="219" t="s">
        <v>104</v>
      </c>
      <c r="E247" s="220" t="s">
        <v>19</v>
      </c>
      <c r="F247" s="221" t="s">
        <v>94</v>
      </c>
      <c r="G247" s="218"/>
      <c r="H247" s="222">
        <v>0.23999999999999999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8" t="s">
        <v>104</v>
      </c>
      <c r="AU247" s="228" t="s">
        <v>83</v>
      </c>
      <c r="AV247" s="13" t="s">
        <v>83</v>
      </c>
      <c r="AW247" s="13" t="s">
        <v>33</v>
      </c>
      <c r="AX247" s="13" t="s">
        <v>77</v>
      </c>
      <c r="AY247" s="228" t="s">
        <v>143</v>
      </c>
    </row>
    <row r="248" s="2" customFormat="1" ht="55.5" customHeight="1">
      <c r="A248" s="39"/>
      <c r="B248" s="40"/>
      <c r="C248" s="199" t="s">
        <v>388</v>
      </c>
      <c r="D248" s="199" t="s">
        <v>146</v>
      </c>
      <c r="E248" s="200" t="s">
        <v>389</v>
      </c>
      <c r="F248" s="201" t="s">
        <v>390</v>
      </c>
      <c r="G248" s="202" t="s">
        <v>252</v>
      </c>
      <c r="H248" s="203">
        <v>0.14799999999999999</v>
      </c>
      <c r="I248" s="204"/>
      <c r="J248" s="205">
        <f>ROUND(I248*H248,2)</f>
        <v>0</v>
      </c>
      <c r="K248" s="201" t="s">
        <v>150</v>
      </c>
      <c r="L248" s="45"/>
      <c r="M248" s="206" t="s">
        <v>19</v>
      </c>
      <c r="N248" s="207" t="s">
        <v>43</v>
      </c>
      <c r="O248" s="85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0" t="s">
        <v>231</v>
      </c>
      <c r="AT248" s="210" t="s">
        <v>146</v>
      </c>
      <c r="AU248" s="210" t="s">
        <v>83</v>
      </c>
      <c r="AY248" s="18" t="s">
        <v>143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8" t="s">
        <v>77</v>
      </c>
      <c r="BK248" s="211">
        <f>ROUND(I248*H248,2)</f>
        <v>0</v>
      </c>
      <c r="BL248" s="18" t="s">
        <v>231</v>
      </c>
      <c r="BM248" s="210" t="s">
        <v>391</v>
      </c>
    </row>
    <row r="249" s="2" customFormat="1">
      <c r="A249" s="39"/>
      <c r="B249" s="40"/>
      <c r="C249" s="41"/>
      <c r="D249" s="212" t="s">
        <v>153</v>
      </c>
      <c r="E249" s="41"/>
      <c r="F249" s="213" t="s">
        <v>392</v>
      </c>
      <c r="G249" s="41"/>
      <c r="H249" s="41"/>
      <c r="I249" s="214"/>
      <c r="J249" s="41"/>
      <c r="K249" s="41"/>
      <c r="L249" s="45"/>
      <c r="M249" s="215"/>
      <c r="N249" s="216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153</v>
      </c>
      <c r="AU249" s="18" t="s">
        <v>83</v>
      </c>
    </row>
    <row r="250" s="12" customFormat="1" ht="22.8" customHeight="1">
      <c r="A250" s="12"/>
      <c r="B250" s="183"/>
      <c r="C250" s="184"/>
      <c r="D250" s="185" t="s">
        <v>71</v>
      </c>
      <c r="E250" s="197" t="s">
        <v>393</v>
      </c>
      <c r="F250" s="197" t="s">
        <v>394</v>
      </c>
      <c r="G250" s="184"/>
      <c r="H250" s="184"/>
      <c r="I250" s="187"/>
      <c r="J250" s="198">
        <f>BK250</f>
        <v>0</v>
      </c>
      <c r="K250" s="184"/>
      <c r="L250" s="189"/>
      <c r="M250" s="190"/>
      <c r="N250" s="191"/>
      <c r="O250" s="191"/>
      <c r="P250" s="192">
        <f>SUM(P251:P299)</f>
        <v>0</v>
      </c>
      <c r="Q250" s="191"/>
      <c r="R250" s="192">
        <f>SUM(R251:R299)</f>
        <v>0.19624599999999998</v>
      </c>
      <c r="S250" s="191"/>
      <c r="T250" s="193">
        <f>SUM(T251:T299)</f>
        <v>0.65941680000000003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94" t="s">
        <v>83</v>
      </c>
      <c r="AT250" s="195" t="s">
        <v>71</v>
      </c>
      <c r="AU250" s="195" t="s">
        <v>77</v>
      </c>
      <c r="AY250" s="194" t="s">
        <v>143</v>
      </c>
      <c r="BK250" s="196">
        <f>SUM(BK251:BK299)</f>
        <v>0</v>
      </c>
    </row>
    <row r="251" s="2" customFormat="1" ht="24.15" customHeight="1">
      <c r="A251" s="39"/>
      <c r="B251" s="40"/>
      <c r="C251" s="199" t="s">
        <v>395</v>
      </c>
      <c r="D251" s="199" t="s">
        <v>146</v>
      </c>
      <c r="E251" s="200" t="s">
        <v>396</v>
      </c>
      <c r="F251" s="201" t="s">
        <v>397</v>
      </c>
      <c r="G251" s="202" t="s">
        <v>81</v>
      </c>
      <c r="H251" s="203">
        <v>90.599999999999994</v>
      </c>
      <c r="I251" s="204"/>
      <c r="J251" s="205">
        <f>ROUND(I251*H251,2)</f>
        <v>0</v>
      </c>
      <c r="K251" s="201" t="s">
        <v>150</v>
      </c>
      <c r="L251" s="45"/>
      <c r="M251" s="206" t="s">
        <v>19</v>
      </c>
      <c r="N251" s="207" t="s">
        <v>43</v>
      </c>
      <c r="O251" s="85"/>
      <c r="P251" s="208">
        <f>O251*H251</f>
        <v>0</v>
      </c>
      <c r="Q251" s="208">
        <v>0</v>
      </c>
      <c r="R251" s="208">
        <f>Q251*H251</f>
        <v>0</v>
      </c>
      <c r="S251" s="208">
        <v>0.00594</v>
      </c>
      <c r="T251" s="209">
        <f>S251*H251</f>
        <v>0.53816399999999998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0" t="s">
        <v>231</v>
      </c>
      <c r="AT251" s="210" t="s">
        <v>146</v>
      </c>
      <c r="AU251" s="210" t="s">
        <v>83</v>
      </c>
      <c r="AY251" s="18" t="s">
        <v>143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8" t="s">
        <v>77</v>
      </c>
      <c r="BK251" s="211">
        <f>ROUND(I251*H251,2)</f>
        <v>0</v>
      </c>
      <c r="BL251" s="18" t="s">
        <v>231</v>
      </c>
      <c r="BM251" s="210" t="s">
        <v>398</v>
      </c>
    </row>
    <row r="252" s="2" customFormat="1">
      <c r="A252" s="39"/>
      <c r="B252" s="40"/>
      <c r="C252" s="41"/>
      <c r="D252" s="212" t="s">
        <v>153</v>
      </c>
      <c r="E252" s="41"/>
      <c r="F252" s="213" t="s">
        <v>399</v>
      </c>
      <c r="G252" s="41"/>
      <c r="H252" s="41"/>
      <c r="I252" s="214"/>
      <c r="J252" s="41"/>
      <c r="K252" s="41"/>
      <c r="L252" s="45"/>
      <c r="M252" s="215"/>
      <c r="N252" s="216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153</v>
      </c>
      <c r="AU252" s="18" t="s">
        <v>83</v>
      </c>
    </row>
    <row r="253" s="13" customFormat="1">
      <c r="A253" s="13"/>
      <c r="B253" s="217"/>
      <c r="C253" s="218"/>
      <c r="D253" s="219" t="s">
        <v>104</v>
      </c>
      <c r="E253" s="220" t="s">
        <v>19</v>
      </c>
      <c r="F253" s="221" t="s">
        <v>400</v>
      </c>
      <c r="G253" s="218"/>
      <c r="H253" s="222">
        <v>96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8" t="s">
        <v>104</v>
      </c>
      <c r="AU253" s="228" t="s">
        <v>83</v>
      </c>
      <c r="AV253" s="13" t="s">
        <v>83</v>
      </c>
      <c r="AW253" s="13" t="s">
        <v>33</v>
      </c>
      <c r="AX253" s="13" t="s">
        <v>72</v>
      </c>
      <c r="AY253" s="228" t="s">
        <v>143</v>
      </c>
    </row>
    <row r="254" s="13" customFormat="1">
      <c r="A254" s="13"/>
      <c r="B254" s="217"/>
      <c r="C254" s="218"/>
      <c r="D254" s="219" t="s">
        <v>104</v>
      </c>
      <c r="E254" s="220" t="s">
        <v>19</v>
      </c>
      <c r="F254" s="221" t="s">
        <v>287</v>
      </c>
      <c r="G254" s="218"/>
      <c r="H254" s="222">
        <v>-5.4000000000000004</v>
      </c>
      <c r="I254" s="223"/>
      <c r="J254" s="218"/>
      <c r="K254" s="218"/>
      <c r="L254" s="224"/>
      <c r="M254" s="225"/>
      <c r="N254" s="226"/>
      <c r="O254" s="226"/>
      <c r="P254" s="226"/>
      <c r="Q254" s="226"/>
      <c r="R254" s="226"/>
      <c r="S254" s="226"/>
      <c r="T254" s="22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8" t="s">
        <v>104</v>
      </c>
      <c r="AU254" s="228" t="s">
        <v>83</v>
      </c>
      <c r="AV254" s="13" t="s">
        <v>83</v>
      </c>
      <c r="AW254" s="13" t="s">
        <v>33</v>
      </c>
      <c r="AX254" s="13" t="s">
        <v>72</v>
      </c>
      <c r="AY254" s="228" t="s">
        <v>143</v>
      </c>
    </row>
    <row r="255" s="14" customFormat="1">
      <c r="A255" s="14"/>
      <c r="B255" s="229"/>
      <c r="C255" s="230"/>
      <c r="D255" s="219" t="s">
        <v>104</v>
      </c>
      <c r="E255" s="231" t="s">
        <v>79</v>
      </c>
      <c r="F255" s="232" t="s">
        <v>160</v>
      </c>
      <c r="G255" s="230"/>
      <c r="H255" s="233">
        <v>90.599999999999994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39" t="s">
        <v>104</v>
      </c>
      <c r="AU255" s="239" t="s">
        <v>83</v>
      </c>
      <c r="AV255" s="14" t="s">
        <v>161</v>
      </c>
      <c r="AW255" s="14" t="s">
        <v>33</v>
      </c>
      <c r="AX255" s="14" t="s">
        <v>72</v>
      </c>
      <c r="AY255" s="239" t="s">
        <v>143</v>
      </c>
    </row>
    <row r="256" s="15" customFormat="1">
      <c r="A256" s="15"/>
      <c r="B256" s="240"/>
      <c r="C256" s="241"/>
      <c r="D256" s="219" t="s">
        <v>104</v>
      </c>
      <c r="E256" s="242" t="s">
        <v>19</v>
      </c>
      <c r="F256" s="243" t="s">
        <v>162</v>
      </c>
      <c r="G256" s="241"/>
      <c r="H256" s="244">
        <v>90.599999999999994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0" t="s">
        <v>104</v>
      </c>
      <c r="AU256" s="250" t="s">
        <v>83</v>
      </c>
      <c r="AV256" s="15" t="s">
        <v>151</v>
      </c>
      <c r="AW256" s="15" t="s">
        <v>33</v>
      </c>
      <c r="AX256" s="15" t="s">
        <v>77</v>
      </c>
      <c r="AY256" s="250" t="s">
        <v>143</v>
      </c>
    </row>
    <row r="257" s="2" customFormat="1" ht="24.15" customHeight="1">
      <c r="A257" s="39"/>
      <c r="B257" s="40"/>
      <c r="C257" s="199" t="s">
        <v>401</v>
      </c>
      <c r="D257" s="199" t="s">
        <v>146</v>
      </c>
      <c r="E257" s="200" t="s">
        <v>402</v>
      </c>
      <c r="F257" s="201" t="s">
        <v>403</v>
      </c>
      <c r="G257" s="202" t="s">
        <v>106</v>
      </c>
      <c r="H257" s="203">
        <v>9.5999999999999996</v>
      </c>
      <c r="I257" s="204"/>
      <c r="J257" s="205">
        <f>ROUND(I257*H257,2)</f>
        <v>0</v>
      </c>
      <c r="K257" s="201" t="s">
        <v>282</v>
      </c>
      <c r="L257" s="45"/>
      <c r="M257" s="206" t="s">
        <v>19</v>
      </c>
      <c r="N257" s="207" t="s">
        <v>43</v>
      </c>
      <c r="O257" s="85"/>
      <c r="P257" s="208">
        <f>O257*H257</f>
        <v>0</v>
      </c>
      <c r="Q257" s="208">
        <v>0</v>
      </c>
      <c r="R257" s="208">
        <f>Q257*H257</f>
        <v>0</v>
      </c>
      <c r="S257" s="208">
        <v>0.0033800000000000002</v>
      </c>
      <c r="T257" s="209">
        <f>S257*H257</f>
        <v>0.032447999999999998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0" t="s">
        <v>231</v>
      </c>
      <c r="AT257" s="210" t="s">
        <v>146</v>
      </c>
      <c r="AU257" s="210" t="s">
        <v>83</v>
      </c>
      <c r="AY257" s="18" t="s">
        <v>143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8" t="s">
        <v>77</v>
      </c>
      <c r="BK257" s="211">
        <f>ROUND(I257*H257,2)</f>
        <v>0</v>
      </c>
      <c r="BL257" s="18" t="s">
        <v>231</v>
      </c>
      <c r="BM257" s="210" t="s">
        <v>404</v>
      </c>
    </row>
    <row r="258" s="16" customFormat="1">
      <c r="A258" s="16"/>
      <c r="B258" s="251"/>
      <c r="C258" s="252"/>
      <c r="D258" s="219" t="s">
        <v>104</v>
      </c>
      <c r="E258" s="253" t="s">
        <v>19</v>
      </c>
      <c r="F258" s="254" t="s">
        <v>288</v>
      </c>
      <c r="G258" s="252"/>
      <c r="H258" s="253" t="s">
        <v>19</v>
      </c>
      <c r="I258" s="255"/>
      <c r="J258" s="252"/>
      <c r="K258" s="252"/>
      <c r="L258" s="256"/>
      <c r="M258" s="257"/>
      <c r="N258" s="258"/>
      <c r="O258" s="258"/>
      <c r="P258" s="258"/>
      <c r="Q258" s="258"/>
      <c r="R258" s="258"/>
      <c r="S258" s="258"/>
      <c r="T258" s="259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60" t="s">
        <v>104</v>
      </c>
      <c r="AU258" s="260" t="s">
        <v>83</v>
      </c>
      <c r="AV258" s="16" t="s">
        <v>77</v>
      </c>
      <c r="AW258" s="16" t="s">
        <v>33</v>
      </c>
      <c r="AX258" s="16" t="s">
        <v>72</v>
      </c>
      <c r="AY258" s="260" t="s">
        <v>143</v>
      </c>
    </row>
    <row r="259" s="13" customFormat="1">
      <c r="A259" s="13"/>
      <c r="B259" s="217"/>
      <c r="C259" s="218"/>
      <c r="D259" s="219" t="s">
        <v>104</v>
      </c>
      <c r="E259" s="220" t="s">
        <v>19</v>
      </c>
      <c r="F259" s="221" t="s">
        <v>405</v>
      </c>
      <c r="G259" s="218"/>
      <c r="H259" s="222">
        <v>9.5999999999999996</v>
      </c>
      <c r="I259" s="223"/>
      <c r="J259" s="218"/>
      <c r="K259" s="218"/>
      <c r="L259" s="224"/>
      <c r="M259" s="225"/>
      <c r="N259" s="226"/>
      <c r="O259" s="226"/>
      <c r="P259" s="226"/>
      <c r="Q259" s="226"/>
      <c r="R259" s="226"/>
      <c r="S259" s="226"/>
      <c r="T259" s="22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8" t="s">
        <v>104</v>
      </c>
      <c r="AU259" s="228" t="s">
        <v>83</v>
      </c>
      <c r="AV259" s="13" t="s">
        <v>83</v>
      </c>
      <c r="AW259" s="13" t="s">
        <v>33</v>
      </c>
      <c r="AX259" s="13" t="s">
        <v>77</v>
      </c>
      <c r="AY259" s="228" t="s">
        <v>143</v>
      </c>
    </row>
    <row r="260" s="2" customFormat="1" ht="24.15" customHeight="1">
      <c r="A260" s="39"/>
      <c r="B260" s="40"/>
      <c r="C260" s="199" t="s">
        <v>406</v>
      </c>
      <c r="D260" s="199" t="s">
        <v>146</v>
      </c>
      <c r="E260" s="200" t="s">
        <v>407</v>
      </c>
      <c r="F260" s="201" t="s">
        <v>408</v>
      </c>
      <c r="G260" s="202" t="s">
        <v>106</v>
      </c>
      <c r="H260" s="203">
        <v>15</v>
      </c>
      <c r="I260" s="204"/>
      <c r="J260" s="205">
        <f>ROUND(I260*H260,2)</f>
        <v>0</v>
      </c>
      <c r="K260" s="201" t="s">
        <v>150</v>
      </c>
      <c r="L260" s="45"/>
      <c r="M260" s="206" t="s">
        <v>19</v>
      </c>
      <c r="N260" s="207" t="s">
        <v>43</v>
      </c>
      <c r="O260" s="85"/>
      <c r="P260" s="208">
        <f>O260*H260</f>
        <v>0</v>
      </c>
      <c r="Q260" s="208">
        <v>0</v>
      </c>
      <c r="R260" s="208">
        <f>Q260*H260</f>
        <v>0</v>
      </c>
      <c r="S260" s="208">
        <v>0.002</v>
      </c>
      <c r="T260" s="209">
        <f>S260*H260</f>
        <v>0.029999999999999999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0" t="s">
        <v>231</v>
      </c>
      <c r="AT260" s="210" t="s">
        <v>146</v>
      </c>
      <c r="AU260" s="210" t="s">
        <v>83</v>
      </c>
      <c r="AY260" s="18" t="s">
        <v>143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8" t="s">
        <v>77</v>
      </c>
      <c r="BK260" s="211">
        <f>ROUND(I260*H260,2)</f>
        <v>0</v>
      </c>
      <c r="BL260" s="18" t="s">
        <v>231</v>
      </c>
      <c r="BM260" s="210" t="s">
        <v>409</v>
      </c>
    </row>
    <row r="261" s="2" customFormat="1">
      <c r="A261" s="39"/>
      <c r="B261" s="40"/>
      <c r="C261" s="41"/>
      <c r="D261" s="212" t="s">
        <v>153</v>
      </c>
      <c r="E261" s="41"/>
      <c r="F261" s="213" t="s">
        <v>410</v>
      </c>
      <c r="G261" s="41"/>
      <c r="H261" s="41"/>
      <c r="I261" s="214"/>
      <c r="J261" s="41"/>
      <c r="K261" s="41"/>
      <c r="L261" s="45"/>
      <c r="M261" s="215"/>
      <c r="N261" s="216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153</v>
      </c>
      <c r="AU261" s="18" t="s">
        <v>83</v>
      </c>
    </row>
    <row r="262" s="13" customFormat="1">
      <c r="A262" s="13"/>
      <c r="B262" s="217"/>
      <c r="C262" s="218"/>
      <c r="D262" s="219" t="s">
        <v>104</v>
      </c>
      <c r="E262" s="220" t="s">
        <v>19</v>
      </c>
      <c r="F262" s="221" t="s">
        <v>411</v>
      </c>
      <c r="G262" s="218"/>
      <c r="H262" s="222">
        <v>15</v>
      </c>
      <c r="I262" s="223"/>
      <c r="J262" s="218"/>
      <c r="K262" s="218"/>
      <c r="L262" s="224"/>
      <c r="M262" s="225"/>
      <c r="N262" s="226"/>
      <c r="O262" s="226"/>
      <c r="P262" s="226"/>
      <c r="Q262" s="226"/>
      <c r="R262" s="226"/>
      <c r="S262" s="226"/>
      <c r="T262" s="22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8" t="s">
        <v>104</v>
      </c>
      <c r="AU262" s="228" t="s">
        <v>83</v>
      </c>
      <c r="AV262" s="13" t="s">
        <v>83</v>
      </c>
      <c r="AW262" s="13" t="s">
        <v>33</v>
      </c>
      <c r="AX262" s="13" t="s">
        <v>77</v>
      </c>
      <c r="AY262" s="228" t="s">
        <v>143</v>
      </c>
    </row>
    <row r="263" s="2" customFormat="1" ht="24.15" customHeight="1">
      <c r="A263" s="39"/>
      <c r="B263" s="40"/>
      <c r="C263" s="199" t="s">
        <v>412</v>
      </c>
      <c r="D263" s="199" t="s">
        <v>146</v>
      </c>
      <c r="E263" s="200" t="s">
        <v>413</v>
      </c>
      <c r="F263" s="201" t="s">
        <v>414</v>
      </c>
      <c r="G263" s="202" t="s">
        <v>106</v>
      </c>
      <c r="H263" s="203">
        <v>4.7999999999999998</v>
      </c>
      <c r="I263" s="204"/>
      <c r="J263" s="205">
        <f>ROUND(I263*H263,2)</f>
        <v>0</v>
      </c>
      <c r="K263" s="201" t="s">
        <v>150</v>
      </c>
      <c r="L263" s="45"/>
      <c r="M263" s="206" t="s">
        <v>19</v>
      </c>
      <c r="N263" s="207" t="s">
        <v>43</v>
      </c>
      <c r="O263" s="85"/>
      <c r="P263" s="208">
        <f>O263*H263</f>
        <v>0</v>
      </c>
      <c r="Q263" s="208">
        <v>0</v>
      </c>
      <c r="R263" s="208">
        <f>Q263*H263</f>
        <v>0</v>
      </c>
      <c r="S263" s="208">
        <v>0.00191</v>
      </c>
      <c r="T263" s="209">
        <f>S263*H263</f>
        <v>0.0091679999999999991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0" t="s">
        <v>231</v>
      </c>
      <c r="AT263" s="210" t="s">
        <v>146</v>
      </c>
      <c r="AU263" s="210" t="s">
        <v>83</v>
      </c>
      <c r="AY263" s="18" t="s">
        <v>143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8" t="s">
        <v>77</v>
      </c>
      <c r="BK263" s="211">
        <f>ROUND(I263*H263,2)</f>
        <v>0</v>
      </c>
      <c r="BL263" s="18" t="s">
        <v>231</v>
      </c>
      <c r="BM263" s="210" t="s">
        <v>415</v>
      </c>
    </row>
    <row r="264" s="2" customFormat="1">
      <c r="A264" s="39"/>
      <c r="B264" s="40"/>
      <c r="C264" s="41"/>
      <c r="D264" s="212" t="s">
        <v>153</v>
      </c>
      <c r="E264" s="41"/>
      <c r="F264" s="213" t="s">
        <v>416</v>
      </c>
      <c r="G264" s="41"/>
      <c r="H264" s="41"/>
      <c r="I264" s="214"/>
      <c r="J264" s="41"/>
      <c r="K264" s="41"/>
      <c r="L264" s="45"/>
      <c r="M264" s="215"/>
      <c r="N264" s="216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153</v>
      </c>
      <c r="AU264" s="18" t="s">
        <v>83</v>
      </c>
    </row>
    <row r="265" s="16" customFormat="1">
      <c r="A265" s="16"/>
      <c r="B265" s="251"/>
      <c r="C265" s="252"/>
      <c r="D265" s="219" t="s">
        <v>104</v>
      </c>
      <c r="E265" s="253" t="s">
        <v>19</v>
      </c>
      <c r="F265" s="254" t="s">
        <v>288</v>
      </c>
      <c r="G265" s="252"/>
      <c r="H265" s="253" t="s">
        <v>19</v>
      </c>
      <c r="I265" s="255"/>
      <c r="J265" s="252"/>
      <c r="K265" s="252"/>
      <c r="L265" s="256"/>
      <c r="M265" s="257"/>
      <c r="N265" s="258"/>
      <c r="O265" s="258"/>
      <c r="P265" s="258"/>
      <c r="Q265" s="258"/>
      <c r="R265" s="258"/>
      <c r="S265" s="258"/>
      <c r="T265" s="259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60" t="s">
        <v>104</v>
      </c>
      <c r="AU265" s="260" t="s">
        <v>83</v>
      </c>
      <c r="AV265" s="16" t="s">
        <v>77</v>
      </c>
      <c r="AW265" s="16" t="s">
        <v>33</v>
      </c>
      <c r="AX265" s="16" t="s">
        <v>72</v>
      </c>
      <c r="AY265" s="260" t="s">
        <v>143</v>
      </c>
    </row>
    <row r="266" s="13" customFormat="1">
      <c r="A266" s="13"/>
      <c r="B266" s="217"/>
      <c r="C266" s="218"/>
      <c r="D266" s="219" t="s">
        <v>104</v>
      </c>
      <c r="E266" s="220" t="s">
        <v>19</v>
      </c>
      <c r="F266" s="221" t="s">
        <v>417</v>
      </c>
      <c r="G266" s="218"/>
      <c r="H266" s="222">
        <v>4.7999999999999998</v>
      </c>
      <c r="I266" s="223"/>
      <c r="J266" s="218"/>
      <c r="K266" s="218"/>
      <c r="L266" s="224"/>
      <c r="M266" s="225"/>
      <c r="N266" s="226"/>
      <c r="O266" s="226"/>
      <c r="P266" s="226"/>
      <c r="Q266" s="226"/>
      <c r="R266" s="226"/>
      <c r="S266" s="226"/>
      <c r="T266" s="22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8" t="s">
        <v>104</v>
      </c>
      <c r="AU266" s="228" t="s">
        <v>83</v>
      </c>
      <c r="AV266" s="13" t="s">
        <v>83</v>
      </c>
      <c r="AW266" s="13" t="s">
        <v>33</v>
      </c>
      <c r="AX266" s="13" t="s">
        <v>77</v>
      </c>
      <c r="AY266" s="228" t="s">
        <v>143</v>
      </c>
    </row>
    <row r="267" s="2" customFormat="1" ht="21.75" customHeight="1">
      <c r="A267" s="39"/>
      <c r="B267" s="40"/>
      <c r="C267" s="199" t="s">
        <v>418</v>
      </c>
      <c r="D267" s="199" t="s">
        <v>146</v>
      </c>
      <c r="E267" s="200" t="s">
        <v>419</v>
      </c>
      <c r="F267" s="201" t="s">
        <v>420</v>
      </c>
      <c r="G267" s="202" t="s">
        <v>106</v>
      </c>
      <c r="H267" s="203">
        <v>16.199999999999999</v>
      </c>
      <c r="I267" s="204"/>
      <c r="J267" s="205">
        <f>ROUND(I267*H267,2)</f>
        <v>0</v>
      </c>
      <c r="K267" s="201" t="s">
        <v>150</v>
      </c>
      <c r="L267" s="45"/>
      <c r="M267" s="206" t="s">
        <v>19</v>
      </c>
      <c r="N267" s="207" t="s">
        <v>43</v>
      </c>
      <c r="O267" s="85"/>
      <c r="P267" s="208">
        <f>O267*H267</f>
        <v>0</v>
      </c>
      <c r="Q267" s="208">
        <v>0</v>
      </c>
      <c r="R267" s="208">
        <f>Q267*H267</f>
        <v>0</v>
      </c>
      <c r="S267" s="208">
        <v>0.00175</v>
      </c>
      <c r="T267" s="209">
        <f>S267*H267</f>
        <v>0.02835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0" t="s">
        <v>231</v>
      </c>
      <c r="AT267" s="210" t="s">
        <v>146</v>
      </c>
      <c r="AU267" s="210" t="s">
        <v>83</v>
      </c>
      <c r="AY267" s="18" t="s">
        <v>143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8" t="s">
        <v>77</v>
      </c>
      <c r="BK267" s="211">
        <f>ROUND(I267*H267,2)</f>
        <v>0</v>
      </c>
      <c r="BL267" s="18" t="s">
        <v>231</v>
      </c>
      <c r="BM267" s="210" t="s">
        <v>421</v>
      </c>
    </row>
    <row r="268" s="2" customFormat="1">
      <c r="A268" s="39"/>
      <c r="B268" s="40"/>
      <c r="C268" s="41"/>
      <c r="D268" s="212" t="s">
        <v>153</v>
      </c>
      <c r="E268" s="41"/>
      <c r="F268" s="213" t="s">
        <v>422</v>
      </c>
      <c r="G268" s="41"/>
      <c r="H268" s="41"/>
      <c r="I268" s="214"/>
      <c r="J268" s="41"/>
      <c r="K268" s="41"/>
      <c r="L268" s="45"/>
      <c r="M268" s="215"/>
      <c r="N268" s="216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153</v>
      </c>
      <c r="AU268" s="18" t="s">
        <v>83</v>
      </c>
    </row>
    <row r="269" s="16" customFormat="1">
      <c r="A269" s="16"/>
      <c r="B269" s="251"/>
      <c r="C269" s="252"/>
      <c r="D269" s="219" t="s">
        <v>104</v>
      </c>
      <c r="E269" s="253" t="s">
        <v>19</v>
      </c>
      <c r="F269" s="254" t="s">
        <v>423</v>
      </c>
      <c r="G269" s="252"/>
      <c r="H269" s="253" t="s">
        <v>19</v>
      </c>
      <c r="I269" s="255"/>
      <c r="J269" s="252"/>
      <c r="K269" s="252"/>
      <c r="L269" s="256"/>
      <c r="M269" s="257"/>
      <c r="N269" s="258"/>
      <c r="O269" s="258"/>
      <c r="P269" s="258"/>
      <c r="Q269" s="258"/>
      <c r="R269" s="258"/>
      <c r="S269" s="258"/>
      <c r="T269" s="259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60" t="s">
        <v>104</v>
      </c>
      <c r="AU269" s="260" t="s">
        <v>83</v>
      </c>
      <c r="AV269" s="16" t="s">
        <v>77</v>
      </c>
      <c r="AW269" s="16" t="s">
        <v>33</v>
      </c>
      <c r="AX269" s="16" t="s">
        <v>72</v>
      </c>
      <c r="AY269" s="260" t="s">
        <v>143</v>
      </c>
    </row>
    <row r="270" s="13" customFormat="1">
      <c r="A270" s="13"/>
      <c r="B270" s="217"/>
      <c r="C270" s="218"/>
      <c r="D270" s="219" t="s">
        <v>104</v>
      </c>
      <c r="E270" s="220" t="s">
        <v>19</v>
      </c>
      <c r="F270" s="221" t="s">
        <v>424</v>
      </c>
      <c r="G270" s="218"/>
      <c r="H270" s="222">
        <v>16.199999999999999</v>
      </c>
      <c r="I270" s="223"/>
      <c r="J270" s="218"/>
      <c r="K270" s="218"/>
      <c r="L270" s="224"/>
      <c r="M270" s="225"/>
      <c r="N270" s="226"/>
      <c r="O270" s="226"/>
      <c r="P270" s="226"/>
      <c r="Q270" s="226"/>
      <c r="R270" s="226"/>
      <c r="S270" s="226"/>
      <c r="T270" s="22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8" t="s">
        <v>104</v>
      </c>
      <c r="AU270" s="228" t="s">
        <v>83</v>
      </c>
      <c r="AV270" s="13" t="s">
        <v>83</v>
      </c>
      <c r="AW270" s="13" t="s">
        <v>33</v>
      </c>
      <c r="AX270" s="13" t="s">
        <v>77</v>
      </c>
      <c r="AY270" s="228" t="s">
        <v>143</v>
      </c>
    </row>
    <row r="271" s="2" customFormat="1" ht="24.15" customHeight="1">
      <c r="A271" s="39"/>
      <c r="B271" s="40"/>
      <c r="C271" s="199" t="s">
        <v>425</v>
      </c>
      <c r="D271" s="199" t="s">
        <v>146</v>
      </c>
      <c r="E271" s="200" t="s">
        <v>426</v>
      </c>
      <c r="F271" s="201" t="s">
        <v>427</v>
      </c>
      <c r="G271" s="202" t="s">
        <v>81</v>
      </c>
      <c r="H271" s="203">
        <v>3.645</v>
      </c>
      <c r="I271" s="204"/>
      <c r="J271" s="205">
        <f>ROUND(I271*H271,2)</f>
        <v>0</v>
      </c>
      <c r="K271" s="201" t="s">
        <v>150</v>
      </c>
      <c r="L271" s="45"/>
      <c r="M271" s="206" t="s">
        <v>19</v>
      </c>
      <c r="N271" s="207" t="s">
        <v>43</v>
      </c>
      <c r="O271" s="85"/>
      <c r="P271" s="208">
        <f>O271*H271</f>
        <v>0</v>
      </c>
      <c r="Q271" s="208">
        <v>0</v>
      </c>
      <c r="R271" s="208">
        <f>Q271*H271</f>
        <v>0</v>
      </c>
      <c r="S271" s="208">
        <v>0.0058399999999999997</v>
      </c>
      <c r="T271" s="209">
        <f>S271*H271</f>
        <v>0.021286799999999998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0" t="s">
        <v>231</v>
      </c>
      <c r="AT271" s="210" t="s">
        <v>146</v>
      </c>
      <c r="AU271" s="210" t="s">
        <v>83</v>
      </c>
      <c r="AY271" s="18" t="s">
        <v>143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8" t="s">
        <v>77</v>
      </c>
      <c r="BK271" s="211">
        <f>ROUND(I271*H271,2)</f>
        <v>0</v>
      </c>
      <c r="BL271" s="18" t="s">
        <v>231</v>
      </c>
      <c r="BM271" s="210" t="s">
        <v>428</v>
      </c>
    </row>
    <row r="272" s="2" customFormat="1">
      <c r="A272" s="39"/>
      <c r="B272" s="40"/>
      <c r="C272" s="41"/>
      <c r="D272" s="212" t="s">
        <v>153</v>
      </c>
      <c r="E272" s="41"/>
      <c r="F272" s="213" t="s">
        <v>429</v>
      </c>
      <c r="G272" s="41"/>
      <c r="H272" s="41"/>
      <c r="I272" s="214"/>
      <c r="J272" s="41"/>
      <c r="K272" s="41"/>
      <c r="L272" s="45"/>
      <c r="M272" s="215"/>
      <c r="N272" s="216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153</v>
      </c>
      <c r="AU272" s="18" t="s">
        <v>83</v>
      </c>
    </row>
    <row r="273" s="13" customFormat="1">
      <c r="A273" s="13"/>
      <c r="B273" s="217"/>
      <c r="C273" s="218"/>
      <c r="D273" s="219" t="s">
        <v>104</v>
      </c>
      <c r="E273" s="220" t="s">
        <v>19</v>
      </c>
      <c r="F273" s="221" t="s">
        <v>430</v>
      </c>
      <c r="G273" s="218"/>
      <c r="H273" s="222">
        <v>3.645</v>
      </c>
      <c r="I273" s="223"/>
      <c r="J273" s="218"/>
      <c r="K273" s="218"/>
      <c r="L273" s="224"/>
      <c r="M273" s="225"/>
      <c r="N273" s="226"/>
      <c r="O273" s="226"/>
      <c r="P273" s="226"/>
      <c r="Q273" s="226"/>
      <c r="R273" s="226"/>
      <c r="S273" s="226"/>
      <c r="T273" s="22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8" t="s">
        <v>104</v>
      </c>
      <c r="AU273" s="228" t="s">
        <v>83</v>
      </c>
      <c r="AV273" s="13" t="s">
        <v>83</v>
      </c>
      <c r="AW273" s="13" t="s">
        <v>33</v>
      </c>
      <c r="AX273" s="13" t="s">
        <v>77</v>
      </c>
      <c r="AY273" s="228" t="s">
        <v>143</v>
      </c>
    </row>
    <row r="274" s="2" customFormat="1" ht="24.15" customHeight="1">
      <c r="A274" s="39"/>
      <c r="B274" s="40"/>
      <c r="C274" s="199" t="s">
        <v>431</v>
      </c>
      <c r="D274" s="199" t="s">
        <v>146</v>
      </c>
      <c r="E274" s="200" t="s">
        <v>432</v>
      </c>
      <c r="F274" s="201" t="s">
        <v>433</v>
      </c>
      <c r="G274" s="202" t="s">
        <v>106</v>
      </c>
      <c r="H274" s="203">
        <v>9.5999999999999996</v>
      </c>
      <c r="I274" s="204"/>
      <c r="J274" s="205">
        <f>ROUND(I274*H274,2)</f>
        <v>0</v>
      </c>
      <c r="K274" s="201" t="s">
        <v>282</v>
      </c>
      <c r="L274" s="45"/>
      <c r="M274" s="206" t="s">
        <v>19</v>
      </c>
      <c r="N274" s="207" t="s">
        <v>43</v>
      </c>
      <c r="O274" s="85"/>
      <c r="P274" s="208">
        <f>O274*H274</f>
        <v>0</v>
      </c>
      <c r="Q274" s="208">
        <v>0.00033</v>
      </c>
      <c r="R274" s="208">
        <f>Q274*H274</f>
        <v>0.0031679999999999998</v>
      </c>
      <c r="S274" s="208">
        <v>0</v>
      </c>
      <c r="T274" s="20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0" t="s">
        <v>231</v>
      </c>
      <c r="AT274" s="210" t="s">
        <v>146</v>
      </c>
      <c r="AU274" s="210" t="s">
        <v>83</v>
      </c>
      <c r="AY274" s="18" t="s">
        <v>143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8" t="s">
        <v>77</v>
      </c>
      <c r="BK274" s="211">
        <f>ROUND(I274*H274,2)</f>
        <v>0</v>
      </c>
      <c r="BL274" s="18" t="s">
        <v>231</v>
      </c>
      <c r="BM274" s="210" t="s">
        <v>434</v>
      </c>
    </row>
    <row r="275" s="2" customFormat="1" ht="37.8" customHeight="1">
      <c r="A275" s="39"/>
      <c r="B275" s="40"/>
      <c r="C275" s="199" t="s">
        <v>435</v>
      </c>
      <c r="D275" s="199" t="s">
        <v>146</v>
      </c>
      <c r="E275" s="200" t="s">
        <v>436</v>
      </c>
      <c r="F275" s="201" t="s">
        <v>437</v>
      </c>
      <c r="G275" s="202" t="s">
        <v>106</v>
      </c>
      <c r="H275" s="203">
        <v>15</v>
      </c>
      <c r="I275" s="204"/>
      <c r="J275" s="205">
        <f>ROUND(I275*H275,2)</f>
        <v>0</v>
      </c>
      <c r="K275" s="201" t="s">
        <v>150</v>
      </c>
      <c r="L275" s="45"/>
      <c r="M275" s="206" t="s">
        <v>19</v>
      </c>
      <c r="N275" s="207" t="s">
        <v>43</v>
      </c>
      <c r="O275" s="85"/>
      <c r="P275" s="208">
        <f>O275*H275</f>
        <v>0</v>
      </c>
      <c r="Q275" s="208">
        <v>0.00133</v>
      </c>
      <c r="R275" s="208">
        <f>Q275*H275</f>
        <v>0.019949999999999999</v>
      </c>
      <c r="S275" s="208">
        <v>0</v>
      </c>
      <c r="T275" s="20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0" t="s">
        <v>231</v>
      </c>
      <c r="AT275" s="210" t="s">
        <v>146</v>
      </c>
      <c r="AU275" s="210" t="s">
        <v>83</v>
      </c>
      <c r="AY275" s="18" t="s">
        <v>143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8" t="s">
        <v>77</v>
      </c>
      <c r="BK275" s="211">
        <f>ROUND(I275*H275,2)</f>
        <v>0</v>
      </c>
      <c r="BL275" s="18" t="s">
        <v>231</v>
      </c>
      <c r="BM275" s="210" t="s">
        <v>438</v>
      </c>
    </row>
    <row r="276" s="2" customFormat="1">
      <c r="A276" s="39"/>
      <c r="B276" s="40"/>
      <c r="C276" s="41"/>
      <c r="D276" s="212" t="s">
        <v>153</v>
      </c>
      <c r="E276" s="41"/>
      <c r="F276" s="213" t="s">
        <v>439</v>
      </c>
      <c r="G276" s="41"/>
      <c r="H276" s="41"/>
      <c r="I276" s="214"/>
      <c r="J276" s="41"/>
      <c r="K276" s="41"/>
      <c r="L276" s="45"/>
      <c r="M276" s="215"/>
      <c r="N276" s="216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153</v>
      </c>
      <c r="AU276" s="18" t="s">
        <v>83</v>
      </c>
    </row>
    <row r="277" s="13" customFormat="1">
      <c r="A277" s="13"/>
      <c r="B277" s="217"/>
      <c r="C277" s="218"/>
      <c r="D277" s="219" t="s">
        <v>104</v>
      </c>
      <c r="E277" s="220" t="s">
        <v>19</v>
      </c>
      <c r="F277" s="221" t="s">
        <v>411</v>
      </c>
      <c r="G277" s="218"/>
      <c r="H277" s="222">
        <v>15</v>
      </c>
      <c r="I277" s="223"/>
      <c r="J277" s="218"/>
      <c r="K277" s="218"/>
      <c r="L277" s="224"/>
      <c r="M277" s="225"/>
      <c r="N277" s="226"/>
      <c r="O277" s="226"/>
      <c r="P277" s="226"/>
      <c r="Q277" s="226"/>
      <c r="R277" s="226"/>
      <c r="S277" s="226"/>
      <c r="T277" s="22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8" t="s">
        <v>104</v>
      </c>
      <c r="AU277" s="228" t="s">
        <v>83</v>
      </c>
      <c r="AV277" s="13" t="s">
        <v>83</v>
      </c>
      <c r="AW277" s="13" t="s">
        <v>33</v>
      </c>
      <c r="AX277" s="13" t="s">
        <v>77</v>
      </c>
      <c r="AY277" s="228" t="s">
        <v>143</v>
      </c>
    </row>
    <row r="278" s="2" customFormat="1" ht="24.15" customHeight="1">
      <c r="A278" s="39"/>
      <c r="B278" s="40"/>
      <c r="C278" s="199" t="s">
        <v>440</v>
      </c>
      <c r="D278" s="199" t="s">
        <v>146</v>
      </c>
      <c r="E278" s="200" t="s">
        <v>441</v>
      </c>
      <c r="F278" s="201" t="s">
        <v>442</v>
      </c>
      <c r="G278" s="202" t="s">
        <v>149</v>
      </c>
      <c r="H278" s="203">
        <v>27</v>
      </c>
      <c r="I278" s="204"/>
      <c r="J278" s="205">
        <f>ROUND(I278*H278,2)</f>
        <v>0</v>
      </c>
      <c r="K278" s="201" t="s">
        <v>282</v>
      </c>
      <c r="L278" s="45"/>
      <c r="M278" s="206" t="s">
        <v>19</v>
      </c>
      <c r="N278" s="207" t="s">
        <v>43</v>
      </c>
      <c r="O278" s="85"/>
      <c r="P278" s="208">
        <f>O278*H278</f>
        <v>0</v>
      </c>
      <c r="Q278" s="208">
        <v>0</v>
      </c>
      <c r="R278" s="208">
        <f>Q278*H278</f>
        <v>0</v>
      </c>
      <c r="S278" s="208">
        <v>0</v>
      </c>
      <c r="T278" s="20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0" t="s">
        <v>231</v>
      </c>
      <c r="AT278" s="210" t="s">
        <v>146</v>
      </c>
      <c r="AU278" s="210" t="s">
        <v>83</v>
      </c>
      <c r="AY278" s="18" t="s">
        <v>143</v>
      </c>
      <c r="BE278" s="211">
        <f>IF(N278="základní",J278,0)</f>
        <v>0</v>
      </c>
      <c r="BF278" s="211">
        <f>IF(N278="snížená",J278,0)</f>
        <v>0</v>
      </c>
      <c r="BG278" s="211">
        <f>IF(N278="zákl. přenesená",J278,0)</f>
        <v>0</v>
      </c>
      <c r="BH278" s="211">
        <f>IF(N278="sníž. přenesená",J278,0)</f>
        <v>0</v>
      </c>
      <c r="BI278" s="211">
        <f>IF(N278="nulová",J278,0)</f>
        <v>0</v>
      </c>
      <c r="BJ278" s="18" t="s">
        <v>77</v>
      </c>
      <c r="BK278" s="211">
        <f>ROUND(I278*H278,2)</f>
        <v>0</v>
      </c>
      <c r="BL278" s="18" t="s">
        <v>231</v>
      </c>
      <c r="BM278" s="210" t="s">
        <v>443</v>
      </c>
    </row>
    <row r="279" s="2" customFormat="1" ht="21.75" customHeight="1">
      <c r="A279" s="39"/>
      <c r="B279" s="40"/>
      <c r="C279" s="199" t="s">
        <v>444</v>
      </c>
      <c r="D279" s="199" t="s">
        <v>146</v>
      </c>
      <c r="E279" s="200" t="s">
        <v>445</v>
      </c>
      <c r="F279" s="201" t="s">
        <v>446</v>
      </c>
      <c r="G279" s="202" t="s">
        <v>149</v>
      </c>
      <c r="H279" s="203">
        <v>6</v>
      </c>
      <c r="I279" s="204"/>
      <c r="J279" s="205">
        <f>ROUND(I279*H279,2)</f>
        <v>0</v>
      </c>
      <c r="K279" s="201" t="s">
        <v>282</v>
      </c>
      <c r="L279" s="45"/>
      <c r="M279" s="206" t="s">
        <v>19</v>
      </c>
      <c r="N279" s="207" t="s">
        <v>43</v>
      </c>
      <c r="O279" s="85"/>
      <c r="P279" s="208">
        <f>O279*H279</f>
        <v>0</v>
      </c>
      <c r="Q279" s="208">
        <v>0</v>
      </c>
      <c r="R279" s="208">
        <f>Q279*H279</f>
        <v>0</v>
      </c>
      <c r="S279" s="208">
        <v>0</v>
      </c>
      <c r="T279" s="20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0" t="s">
        <v>231</v>
      </c>
      <c r="AT279" s="210" t="s">
        <v>146</v>
      </c>
      <c r="AU279" s="210" t="s">
        <v>83</v>
      </c>
      <c r="AY279" s="18" t="s">
        <v>143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8" t="s">
        <v>77</v>
      </c>
      <c r="BK279" s="211">
        <f>ROUND(I279*H279,2)</f>
        <v>0</v>
      </c>
      <c r="BL279" s="18" t="s">
        <v>231</v>
      </c>
      <c r="BM279" s="210" t="s">
        <v>447</v>
      </c>
    </row>
    <row r="280" s="2" customFormat="1">
      <c r="A280" s="39"/>
      <c r="B280" s="40"/>
      <c r="C280" s="41"/>
      <c r="D280" s="219" t="s">
        <v>284</v>
      </c>
      <c r="E280" s="41"/>
      <c r="F280" s="261" t="s">
        <v>448</v>
      </c>
      <c r="G280" s="41"/>
      <c r="H280" s="41"/>
      <c r="I280" s="214"/>
      <c r="J280" s="41"/>
      <c r="K280" s="41"/>
      <c r="L280" s="45"/>
      <c r="M280" s="215"/>
      <c r="N280" s="216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284</v>
      </c>
      <c r="AU280" s="18" t="s">
        <v>83</v>
      </c>
    </row>
    <row r="281" s="2" customFormat="1" ht="37.8" customHeight="1">
      <c r="A281" s="39"/>
      <c r="B281" s="40"/>
      <c r="C281" s="199" t="s">
        <v>449</v>
      </c>
      <c r="D281" s="199" t="s">
        <v>146</v>
      </c>
      <c r="E281" s="200" t="s">
        <v>450</v>
      </c>
      <c r="F281" s="201" t="s">
        <v>451</v>
      </c>
      <c r="G281" s="202" t="s">
        <v>106</v>
      </c>
      <c r="H281" s="203">
        <v>19.199999999999999</v>
      </c>
      <c r="I281" s="204"/>
      <c r="J281" s="205">
        <f>ROUND(I281*H281,2)</f>
        <v>0</v>
      </c>
      <c r="K281" s="201" t="s">
        <v>282</v>
      </c>
      <c r="L281" s="45"/>
      <c r="M281" s="206" t="s">
        <v>19</v>
      </c>
      <c r="N281" s="207" t="s">
        <v>43</v>
      </c>
      <c r="O281" s="85"/>
      <c r="P281" s="208">
        <f>O281*H281</f>
        <v>0</v>
      </c>
      <c r="Q281" s="208">
        <v>0.00076999999999999996</v>
      </c>
      <c r="R281" s="208">
        <f>Q281*H281</f>
        <v>0.014783999999999999</v>
      </c>
      <c r="S281" s="208">
        <v>0</v>
      </c>
      <c r="T281" s="20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0" t="s">
        <v>231</v>
      </c>
      <c r="AT281" s="210" t="s">
        <v>146</v>
      </c>
      <c r="AU281" s="210" t="s">
        <v>83</v>
      </c>
      <c r="AY281" s="18" t="s">
        <v>143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8" t="s">
        <v>77</v>
      </c>
      <c r="BK281" s="211">
        <f>ROUND(I281*H281,2)</f>
        <v>0</v>
      </c>
      <c r="BL281" s="18" t="s">
        <v>231</v>
      </c>
      <c r="BM281" s="210" t="s">
        <v>452</v>
      </c>
    </row>
    <row r="282" s="2" customFormat="1">
      <c r="A282" s="39"/>
      <c r="B282" s="40"/>
      <c r="C282" s="41"/>
      <c r="D282" s="219" t="s">
        <v>284</v>
      </c>
      <c r="E282" s="41"/>
      <c r="F282" s="261" t="s">
        <v>453</v>
      </c>
      <c r="G282" s="41"/>
      <c r="H282" s="41"/>
      <c r="I282" s="214"/>
      <c r="J282" s="41"/>
      <c r="K282" s="41"/>
      <c r="L282" s="45"/>
      <c r="M282" s="215"/>
      <c r="N282" s="216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284</v>
      </c>
      <c r="AU282" s="18" t="s">
        <v>83</v>
      </c>
    </row>
    <row r="283" s="2" customFormat="1" ht="37.8" customHeight="1">
      <c r="A283" s="39"/>
      <c r="B283" s="40"/>
      <c r="C283" s="199" t="s">
        <v>454</v>
      </c>
      <c r="D283" s="199" t="s">
        <v>146</v>
      </c>
      <c r="E283" s="200" t="s">
        <v>455</v>
      </c>
      <c r="F283" s="201" t="s">
        <v>456</v>
      </c>
      <c r="G283" s="202" t="s">
        <v>106</v>
      </c>
      <c r="H283" s="203">
        <v>40</v>
      </c>
      <c r="I283" s="204"/>
      <c r="J283" s="205">
        <f>ROUND(I283*H283,2)</f>
        <v>0</v>
      </c>
      <c r="K283" s="201" t="s">
        <v>282</v>
      </c>
      <c r="L283" s="45"/>
      <c r="M283" s="206" t="s">
        <v>19</v>
      </c>
      <c r="N283" s="207" t="s">
        <v>43</v>
      </c>
      <c r="O283" s="85"/>
      <c r="P283" s="208">
        <f>O283*H283</f>
        <v>0</v>
      </c>
      <c r="Q283" s="208">
        <v>0.00055000000000000003</v>
      </c>
      <c r="R283" s="208">
        <f>Q283*H283</f>
        <v>0.022000000000000002</v>
      </c>
      <c r="S283" s="208">
        <v>0</v>
      </c>
      <c r="T283" s="20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0" t="s">
        <v>231</v>
      </c>
      <c r="AT283" s="210" t="s">
        <v>146</v>
      </c>
      <c r="AU283" s="210" t="s">
        <v>83</v>
      </c>
      <c r="AY283" s="18" t="s">
        <v>143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8" t="s">
        <v>77</v>
      </c>
      <c r="BK283" s="211">
        <f>ROUND(I283*H283,2)</f>
        <v>0</v>
      </c>
      <c r="BL283" s="18" t="s">
        <v>231</v>
      </c>
      <c r="BM283" s="210" t="s">
        <v>457</v>
      </c>
    </row>
    <row r="284" s="2" customFormat="1">
      <c r="A284" s="39"/>
      <c r="B284" s="40"/>
      <c r="C284" s="41"/>
      <c r="D284" s="219" t="s">
        <v>284</v>
      </c>
      <c r="E284" s="41"/>
      <c r="F284" s="261" t="s">
        <v>458</v>
      </c>
      <c r="G284" s="41"/>
      <c r="H284" s="41"/>
      <c r="I284" s="214"/>
      <c r="J284" s="41"/>
      <c r="K284" s="41"/>
      <c r="L284" s="45"/>
      <c r="M284" s="215"/>
      <c r="N284" s="216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284</v>
      </c>
      <c r="AU284" s="18" t="s">
        <v>83</v>
      </c>
    </row>
    <row r="285" s="2" customFormat="1" ht="37.8" customHeight="1">
      <c r="A285" s="39"/>
      <c r="B285" s="40"/>
      <c r="C285" s="199" t="s">
        <v>459</v>
      </c>
      <c r="D285" s="199" t="s">
        <v>146</v>
      </c>
      <c r="E285" s="200" t="s">
        <v>460</v>
      </c>
      <c r="F285" s="201" t="s">
        <v>461</v>
      </c>
      <c r="G285" s="202" t="s">
        <v>106</v>
      </c>
      <c r="H285" s="203">
        <v>40</v>
      </c>
      <c r="I285" s="204"/>
      <c r="J285" s="205">
        <f>ROUND(I285*H285,2)</f>
        <v>0</v>
      </c>
      <c r="K285" s="201" t="s">
        <v>282</v>
      </c>
      <c r="L285" s="45"/>
      <c r="M285" s="206" t="s">
        <v>19</v>
      </c>
      <c r="N285" s="207" t="s">
        <v>43</v>
      </c>
      <c r="O285" s="85"/>
      <c r="P285" s="208">
        <f>O285*H285</f>
        <v>0</v>
      </c>
      <c r="Q285" s="208">
        <v>0.00055000000000000003</v>
      </c>
      <c r="R285" s="208">
        <f>Q285*H285</f>
        <v>0.022000000000000002</v>
      </c>
      <c r="S285" s="208">
        <v>0</v>
      </c>
      <c r="T285" s="20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0" t="s">
        <v>231</v>
      </c>
      <c r="AT285" s="210" t="s">
        <v>146</v>
      </c>
      <c r="AU285" s="210" t="s">
        <v>83</v>
      </c>
      <c r="AY285" s="18" t="s">
        <v>143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8" t="s">
        <v>77</v>
      </c>
      <c r="BK285" s="211">
        <f>ROUND(I285*H285,2)</f>
        <v>0</v>
      </c>
      <c r="BL285" s="18" t="s">
        <v>231</v>
      </c>
      <c r="BM285" s="210" t="s">
        <v>462</v>
      </c>
    </row>
    <row r="286" s="2" customFormat="1">
      <c r="A286" s="39"/>
      <c r="B286" s="40"/>
      <c r="C286" s="41"/>
      <c r="D286" s="219" t="s">
        <v>284</v>
      </c>
      <c r="E286" s="41"/>
      <c r="F286" s="261" t="s">
        <v>458</v>
      </c>
      <c r="G286" s="41"/>
      <c r="H286" s="41"/>
      <c r="I286" s="214"/>
      <c r="J286" s="41"/>
      <c r="K286" s="41"/>
      <c r="L286" s="45"/>
      <c r="M286" s="215"/>
      <c r="N286" s="216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284</v>
      </c>
      <c r="AU286" s="18" t="s">
        <v>83</v>
      </c>
    </row>
    <row r="287" s="2" customFormat="1" ht="37.8" customHeight="1">
      <c r="A287" s="39"/>
      <c r="B287" s="40"/>
      <c r="C287" s="199" t="s">
        <v>463</v>
      </c>
      <c r="D287" s="199" t="s">
        <v>146</v>
      </c>
      <c r="E287" s="200" t="s">
        <v>464</v>
      </c>
      <c r="F287" s="201" t="s">
        <v>465</v>
      </c>
      <c r="G287" s="202" t="s">
        <v>106</v>
      </c>
      <c r="H287" s="203">
        <v>40</v>
      </c>
      <c r="I287" s="204"/>
      <c r="J287" s="205">
        <f>ROUND(I287*H287,2)</f>
        <v>0</v>
      </c>
      <c r="K287" s="201" t="s">
        <v>282</v>
      </c>
      <c r="L287" s="45"/>
      <c r="M287" s="206" t="s">
        <v>19</v>
      </c>
      <c r="N287" s="207" t="s">
        <v>43</v>
      </c>
      <c r="O287" s="85"/>
      <c r="P287" s="208">
        <f>O287*H287</f>
        <v>0</v>
      </c>
      <c r="Q287" s="208">
        <v>0.00080000000000000004</v>
      </c>
      <c r="R287" s="208">
        <f>Q287*H287</f>
        <v>0.032000000000000001</v>
      </c>
      <c r="S287" s="208">
        <v>0</v>
      </c>
      <c r="T287" s="20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0" t="s">
        <v>231</v>
      </c>
      <c r="AT287" s="210" t="s">
        <v>146</v>
      </c>
      <c r="AU287" s="210" t="s">
        <v>83</v>
      </c>
      <c r="AY287" s="18" t="s">
        <v>143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8" t="s">
        <v>77</v>
      </c>
      <c r="BK287" s="211">
        <f>ROUND(I287*H287,2)</f>
        <v>0</v>
      </c>
      <c r="BL287" s="18" t="s">
        <v>231</v>
      </c>
      <c r="BM287" s="210" t="s">
        <v>466</v>
      </c>
    </row>
    <row r="288" s="2" customFormat="1">
      <c r="A288" s="39"/>
      <c r="B288" s="40"/>
      <c r="C288" s="41"/>
      <c r="D288" s="219" t="s">
        <v>284</v>
      </c>
      <c r="E288" s="41"/>
      <c r="F288" s="261" t="s">
        <v>467</v>
      </c>
      <c r="G288" s="41"/>
      <c r="H288" s="41"/>
      <c r="I288" s="214"/>
      <c r="J288" s="41"/>
      <c r="K288" s="41"/>
      <c r="L288" s="45"/>
      <c r="M288" s="215"/>
      <c r="N288" s="216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284</v>
      </c>
      <c r="AU288" s="18" t="s">
        <v>83</v>
      </c>
    </row>
    <row r="289" s="2" customFormat="1" ht="33" customHeight="1">
      <c r="A289" s="39"/>
      <c r="B289" s="40"/>
      <c r="C289" s="199" t="s">
        <v>468</v>
      </c>
      <c r="D289" s="199" t="s">
        <v>146</v>
      </c>
      <c r="E289" s="200" t="s">
        <v>469</v>
      </c>
      <c r="F289" s="201" t="s">
        <v>470</v>
      </c>
      <c r="G289" s="202" t="s">
        <v>106</v>
      </c>
      <c r="H289" s="203">
        <v>5</v>
      </c>
      <c r="I289" s="204"/>
      <c r="J289" s="205">
        <f>ROUND(I289*H289,2)</f>
        <v>0</v>
      </c>
      <c r="K289" s="201" t="s">
        <v>282</v>
      </c>
      <c r="L289" s="45"/>
      <c r="M289" s="206" t="s">
        <v>19</v>
      </c>
      <c r="N289" s="207" t="s">
        <v>43</v>
      </c>
      <c r="O289" s="85"/>
      <c r="P289" s="208">
        <f>O289*H289</f>
        <v>0</v>
      </c>
      <c r="Q289" s="208">
        <v>0.0020999999999999999</v>
      </c>
      <c r="R289" s="208">
        <f>Q289*H289</f>
        <v>0.010499999999999999</v>
      </c>
      <c r="S289" s="208">
        <v>0</v>
      </c>
      <c r="T289" s="20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0" t="s">
        <v>231</v>
      </c>
      <c r="AT289" s="210" t="s">
        <v>146</v>
      </c>
      <c r="AU289" s="210" t="s">
        <v>83</v>
      </c>
      <c r="AY289" s="18" t="s">
        <v>143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8" t="s">
        <v>77</v>
      </c>
      <c r="BK289" s="211">
        <f>ROUND(I289*H289,2)</f>
        <v>0</v>
      </c>
      <c r="BL289" s="18" t="s">
        <v>231</v>
      </c>
      <c r="BM289" s="210" t="s">
        <v>471</v>
      </c>
    </row>
    <row r="290" s="2" customFormat="1">
      <c r="A290" s="39"/>
      <c r="B290" s="40"/>
      <c r="C290" s="41"/>
      <c r="D290" s="219" t="s">
        <v>284</v>
      </c>
      <c r="E290" s="41"/>
      <c r="F290" s="261" t="s">
        <v>453</v>
      </c>
      <c r="G290" s="41"/>
      <c r="H290" s="41"/>
      <c r="I290" s="214"/>
      <c r="J290" s="41"/>
      <c r="K290" s="41"/>
      <c r="L290" s="45"/>
      <c r="M290" s="215"/>
      <c r="N290" s="216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284</v>
      </c>
      <c r="AU290" s="18" t="s">
        <v>83</v>
      </c>
    </row>
    <row r="291" s="2" customFormat="1" ht="37.8" customHeight="1">
      <c r="A291" s="39"/>
      <c r="B291" s="40"/>
      <c r="C291" s="199" t="s">
        <v>472</v>
      </c>
      <c r="D291" s="199" t="s">
        <v>146</v>
      </c>
      <c r="E291" s="200" t="s">
        <v>473</v>
      </c>
      <c r="F291" s="201" t="s">
        <v>474</v>
      </c>
      <c r="G291" s="202" t="s">
        <v>106</v>
      </c>
      <c r="H291" s="203">
        <v>5</v>
      </c>
      <c r="I291" s="204"/>
      <c r="J291" s="205">
        <f>ROUND(I291*H291,2)</f>
        <v>0</v>
      </c>
      <c r="K291" s="201" t="s">
        <v>282</v>
      </c>
      <c r="L291" s="45"/>
      <c r="M291" s="206" t="s">
        <v>19</v>
      </c>
      <c r="N291" s="207" t="s">
        <v>43</v>
      </c>
      <c r="O291" s="85"/>
      <c r="P291" s="208">
        <f>O291*H291</f>
        <v>0</v>
      </c>
      <c r="Q291" s="208">
        <v>0.0038400000000000001</v>
      </c>
      <c r="R291" s="208">
        <f>Q291*H291</f>
        <v>0.019200000000000002</v>
      </c>
      <c r="S291" s="208">
        <v>0</v>
      </c>
      <c r="T291" s="20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0" t="s">
        <v>231</v>
      </c>
      <c r="AT291" s="210" t="s">
        <v>146</v>
      </c>
      <c r="AU291" s="210" t="s">
        <v>83</v>
      </c>
      <c r="AY291" s="18" t="s">
        <v>143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8" t="s">
        <v>77</v>
      </c>
      <c r="BK291" s="211">
        <f>ROUND(I291*H291,2)</f>
        <v>0</v>
      </c>
      <c r="BL291" s="18" t="s">
        <v>231</v>
      </c>
      <c r="BM291" s="210" t="s">
        <v>475</v>
      </c>
    </row>
    <row r="292" s="2" customFormat="1">
      <c r="A292" s="39"/>
      <c r="B292" s="40"/>
      <c r="C292" s="41"/>
      <c r="D292" s="219" t="s">
        <v>284</v>
      </c>
      <c r="E292" s="41"/>
      <c r="F292" s="261" t="s">
        <v>467</v>
      </c>
      <c r="G292" s="41"/>
      <c r="H292" s="41"/>
      <c r="I292" s="214"/>
      <c r="J292" s="41"/>
      <c r="K292" s="41"/>
      <c r="L292" s="45"/>
      <c r="M292" s="215"/>
      <c r="N292" s="216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284</v>
      </c>
      <c r="AU292" s="18" t="s">
        <v>83</v>
      </c>
    </row>
    <row r="293" s="2" customFormat="1" ht="37.8" customHeight="1">
      <c r="A293" s="39"/>
      <c r="B293" s="40"/>
      <c r="C293" s="199" t="s">
        <v>476</v>
      </c>
      <c r="D293" s="199" t="s">
        <v>146</v>
      </c>
      <c r="E293" s="200" t="s">
        <v>477</v>
      </c>
      <c r="F293" s="201" t="s">
        <v>478</v>
      </c>
      <c r="G293" s="202" t="s">
        <v>106</v>
      </c>
      <c r="H293" s="203">
        <v>9.5999999999999996</v>
      </c>
      <c r="I293" s="204"/>
      <c r="J293" s="205">
        <f>ROUND(I293*H293,2)</f>
        <v>0</v>
      </c>
      <c r="K293" s="201" t="s">
        <v>282</v>
      </c>
      <c r="L293" s="45"/>
      <c r="M293" s="206" t="s">
        <v>19</v>
      </c>
      <c r="N293" s="207" t="s">
        <v>43</v>
      </c>
      <c r="O293" s="85"/>
      <c r="P293" s="208">
        <f>O293*H293</f>
        <v>0</v>
      </c>
      <c r="Q293" s="208">
        <v>0.00248</v>
      </c>
      <c r="R293" s="208">
        <f>Q293*H293</f>
        <v>0.023807999999999999</v>
      </c>
      <c r="S293" s="208">
        <v>0</v>
      </c>
      <c r="T293" s="20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0" t="s">
        <v>231</v>
      </c>
      <c r="AT293" s="210" t="s">
        <v>146</v>
      </c>
      <c r="AU293" s="210" t="s">
        <v>83</v>
      </c>
      <c r="AY293" s="18" t="s">
        <v>143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8" t="s">
        <v>77</v>
      </c>
      <c r="BK293" s="211">
        <f>ROUND(I293*H293,2)</f>
        <v>0</v>
      </c>
      <c r="BL293" s="18" t="s">
        <v>231</v>
      </c>
      <c r="BM293" s="210" t="s">
        <v>479</v>
      </c>
    </row>
    <row r="294" s="2" customFormat="1">
      <c r="A294" s="39"/>
      <c r="B294" s="40"/>
      <c r="C294" s="41"/>
      <c r="D294" s="219" t="s">
        <v>284</v>
      </c>
      <c r="E294" s="41"/>
      <c r="F294" s="261" t="s">
        <v>480</v>
      </c>
      <c r="G294" s="41"/>
      <c r="H294" s="41"/>
      <c r="I294" s="214"/>
      <c r="J294" s="41"/>
      <c r="K294" s="41"/>
      <c r="L294" s="45"/>
      <c r="M294" s="215"/>
      <c r="N294" s="216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284</v>
      </c>
      <c r="AU294" s="18" t="s">
        <v>83</v>
      </c>
    </row>
    <row r="295" s="2" customFormat="1" ht="37.8" customHeight="1">
      <c r="A295" s="39"/>
      <c r="B295" s="40"/>
      <c r="C295" s="199" t="s">
        <v>481</v>
      </c>
      <c r="D295" s="199" t="s">
        <v>146</v>
      </c>
      <c r="E295" s="200" t="s">
        <v>482</v>
      </c>
      <c r="F295" s="201" t="s">
        <v>483</v>
      </c>
      <c r="G295" s="202" t="s">
        <v>106</v>
      </c>
      <c r="H295" s="203">
        <v>16.199999999999999</v>
      </c>
      <c r="I295" s="204"/>
      <c r="J295" s="205">
        <f>ROUND(I295*H295,2)</f>
        <v>0</v>
      </c>
      <c r="K295" s="201" t="s">
        <v>282</v>
      </c>
      <c r="L295" s="45"/>
      <c r="M295" s="206" t="s">
        <v>19</v>
      </c>
      <c r="N295" s="207" t="s">
        <v>43</v>
      </c>
      <c r="O295" s="85"/>
      <c r="P295" s="208">
        <f>O295*H295</f>
        <v>0</v>
      </c>
      <c r="Q295" s="208">
        <v>0.00076999999999999996</v>
      </c>
      <c r="R295" s="208">
        <f>Q295*H295</f>
        <v>0.012473999999999999</v>
      </c>
      <c r="S295" s="208">
        <v>0</v>
      </c>
      <c r="T295" s="20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0" t="s">
        <v>231</v>
      </c>
      <c r="AT295" s="210" t="s">
        <v>146</v>
      </c>
      <c r="AU295" s="210" t="s">
        <v>83</v>
      </c>
      <c r="AY295" s="18" t="s">
        <v>143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8" t="s">
        <v>77</v>
      </c>
      <c r="BK295" s="211">
        <f>ROUND(I295*H295,2)</f>
        <v>0</v>
      </c>
      <c r="BL295" s="18" t="s">
        <v>231</v>
      </c>
      <c r="BM295" s="210" t="s">
        <v>484</v>
      </c>
    </row>
    <row r="296" s="2" customFormat="1">
      <c r="A296" s="39"/>
      <c r="B296" s="40"/>
      <c r="C296" s="41"/>
      <c r="D296" s="219" t="s">
        <v>284</v>
      </c>
      <c r="E296" s="41"/>
      <c r="F296" s="261" t="s">
        <v>453</v>
      </c>
      <c r="G296" s="41"/>
      <c r="H296" s="41"/>
      <c r="I296" s="214"/>
      <c r="J296" s="41"/>
      <c r="K296" s="41"/>
      <c r="L296" s="45"/>
      <c r="M296" s="215"/>
      <c r="N296" s="216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284</v>
      </c>
      <c r="AU296" s="18" t="s">
        <v>83</v>
      </c>
    </row>
    <row r="297" s="2" customFormat="1" ht="37.8" customHeight="1">
      <c r="A297" s="39"/>
      <c r="B297" s="40"/>
      <c r="C297" s="199" t="s">
        <v>485</v>
      </c>
      <c r="D297" s="199" t="s">
        <v>146</v>
      </c>
      <c r="E297" s="200" t="s">
        <v>486</v>
      </c>
      <c r="F297" s="201" t="s">
        <v>487</v>
      </c>
      <c r="G297" s="202" t="s">
        <v>106</v>
      </c>
      <c r="H297" s="203">
        <v>16.199999999999999</v>
      </c>
      <c r="I297" s="204"/>
      <c r="J297" s="205">
        <f>ROUND(I297*H297,2)</f>
        <v>0</v>
      </c>
      <c r="K297" s="201" t="s">
        <v>282</v>
      </c>
      <c r="L297" s="45"/>
      <c r="M297" s="206" t="s">
        <v>19</v>
      </c>
      <c r="N297" s="207" t="s">
        <v>43</v>
      </c>
      <c r="O297" s="85"/>
      <c r="P297" s="208">
        <f>O297*H297</f>
        <v>0</v>
      </c>
      <c r="Q297" s="208">
        <v>0.0010100000000000001</v>
      </c>
      <c r="R297" s="208">
        <f>Q297*H297</f>
        <v>0.016362000000000002</v>
      </c>
      <c r="S297" s="208">
        <v>0</v>
      </c>
      <c r="T297" s="20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0" t="s">
        <v>231</v>
      </c>
      <c r="AT297" s="210" t="s">
        <v>146</v>
      </c>
      <c r="AU297" s="210" t="s">
        <v>83</v>
      </c>
      <c r="AY297" s="18" t="s">
        <v>143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8" t="s">
        <v>77</v>
      </c>
      <c r="BK297" s="211">
        <f>ROUND(I297*H297,2)</f>
        <v>0</v>
      </c>
      <c r="BL297" s="18" t="s">
        <v>231</v>
      </c>
      <c r="BM297" s="210" t="s">
        <v>488</v>
      </c>
    </row>
    <row r="298" s="2" customFormat="1" ht="55.5" customHeight="1">
      <c r="A298" s="39"/>
      <c r="B298" s="40"/>
      <c r="C298" s="199" t="s">
        <v>489</v>
      </c>
      <c r="D298" s="199" t="s">
        <v>146</v>
      </c>
      <c r="E298" s="200" t="s">
        <v>490</v>
      </c>
      <c r="F298" s="201" t="s">
        <v>491</v>
      </c>
      <c r="G298" s="202" t="s">
        <v>252</v>
      </c>
      <c r="H298" s="203">
        <v>0.19600000000000001</v>
      </c>
      <c r="I298" s="204"/>
      <c r="J298" s="205">
        <f>ROUND(I298*H298,2)</f>
        <v>0</v>
      </c>
      <c r="K298" s="201" t="s">
        <v>150</v>
      </c>
      <c r="L298" s="45"/>
      <c r="M298" s="206" t="s">
        <v>19</v>
      </c>
      <c r="N298" s="207" t="s">
        <v>43</v>
      </c>
      <c r="O298" s="85"/>
      <c r="P298" s="208">
        <f>O298*H298</f>
        <v>0</v>
      </c>
      <c r="Q298" s="208">
        <v>0</v>
      </c>
      <c r="R298" s="208">
        <f>Q298*H298</f>
        <v>0</v>
      </c>
      <c r="S298" s="208">
        <v>0</v>
      </c>
      <c r="T298" s="20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0" t="s">
        <v>231</v>
      </c>
      <c r="AT298" s="210" t="s">
        <v>146</v>
      </c>
      <c r="AU298" s="210" t="s">
        <v>83</v>
      </c>
      <c r="AY298" s="18" t="s">
        <v>143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8" t="s">
        <v>77</v>
      </c>
      <c r="BK298" s="211">
        <f>ROUND(I298*H298,2)</f>
        <v>0</v>
      </c>
      <c r="BL298" s="18" t="s">
        <v>231</v>
      </c>
      <c r="BM298" s="210" t="s">
        <v>492</v>
      </c>
    </row>
    <row r="299" s="2" customFormat="1">
      <c r="A299" s="39"/>
      <c r="B299" s="40"/>
      <c r="C299" s="41"/>
      <c r="D299" s="212" t="s">
        <v>153</v>
      </c>
      <c r="E299" s="41"/>
      <c r="F299" s="213" t="s">
        <v>493</v>
      </c>
      <c r="G299" s="41"/>
      <c r="H299" s="41"/>
      <c r="I299" s="214"/>
      <c r="J299" s="41"/>
      <c r="K299" s="41"/>
      <c r="L299" s="45"/>
      <c r="M299" s="215"/>
      <c r="N299" s="216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153</v>
      </c>
      <c r="AU299" s="18" t="s">
        <v>83</v>
      </c>
    </row>
    <row r="300" s="12" customFormat="1" ht="22.8" customHeight="1">
      <c r="A300" s="12"/>
      <c r="B300" s="183"/>
      <c r="C300" s="184"/>
      <c r="D300" s="185" t="s">
        <v>71</v>
      </c>
      <c r="E300" s="197" t="s">
        <v>494</v>
      </c>
      <c r="F300" s="197" t="s">
        <v>495</v>
      </c>
      <c r="G300" s="184"/>
      <c r="H300" s="184"/>
      <c r="I300" s="187"/>
      <c r="J300" s="198">
        <f>BK300</f>
        <v>0</v>
      </c>
      <c r="K300" s="184"/>
      <c r="L300" s="189"/>
      <c r="M300" s="190"/>
      <c r="N300" s="191"/>
      <c r="O300" s="191"/>
      <c r="P300" s="192">
        <f>SUM(P301:P306)</f>
        <v>0</v>
      </c>
      <c r="Q300" s="191"/>
      <c r="R300" s="192">
        <f>SUM(R301:R306)</f>
        <v>0.027089399999999996</v>
      </c>
      <c r="S300" s="191"/>
      <c r="T300" s="193">
        <f>SUM(T301:T306)</f>
        <v>0.027089399999999996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94" t="s">
        <v>83</v>
      </c>
      <c r="AT300" s="195" t="s">
        <v>71</v>
      </c>
      <c r="AU300" s="195" t="s">
        <v>77</v>
      </c>
      <c r="AY300" s="194" t="s">
        <v>143</v>
      </c>
      <c r="BK300" s="196">
        <f>SUM(BK301:BK306)</f>
        <v>0</v>
      </c>
    </row>
    <row r="301" s="2" customFormat="1" ht="16.5" customHeight="1">
      <c r="A301" s="39"/>
      <c r="B301" s="40"/>
      <c r="C301" s="199" t="s">
        <v>496</v>
      </c>
      <c r="D301" s="199" t="s">
        <v>146</v>
      </c>
      <c r="E301" s="200" t="s">
        <v>497</v>
      </c>
      <c r="F301" s="201" t="s">
        <v>498</v>
      </c>
      <c r="G301" s="202" t="s">
        <v>81</v>
      </c>
      <c r="H301" s="203">
        <v>104.19</v>
      </c>
      <c r="I301" s="204"/>
      <c r="J301" s="205">
        <f>ROUND(I301*H301,2)</f>
        <v>0</v>
      </c>
      <c r="K301" s="201" t="s">
        <v>150</v>
      </c>
      <c r="L301" s="45"/>
      <c r="M301" s="206" t="s">
        <v>19</v>
      </c>
      <c r="N301" s="207" t="s">
        <v>43</v>
      </c>
      <c r="O301" s="85"/>
      <c r="P301" s="208">
        <f>O301*H301</f>
        <v>0</v>
      </c>
      <c r="Q301" s="208">
        <v>0.00025999999999999998</v>
      </c>
      <c r="R301" s="208">
        <f>Q301*H301</f>
        <v>0.027089399999999996</v>
      </c>
      <c r="S301" s="208">
        <v>0.00025999999999999998</v>
      </c>
      <c r="T301" s="209">
        <f>S301*H301</f>
        <v>0.027089399999999996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0" t="s">
        <v>231</v>
      </c>
      <c r="AT301" s="210" t="s">
        <v>146</v>
      </c>
      <c r="AU301" s="210" t="s">
        <v>83</v>
      </c>
      <c r="AY301" s="18" t="s">
        <v>143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8" t="s">
        <v>77</v>
      </c>
      <c r="BK301" s="211">
        <f>ROUND(I301*H301,2)</f>
        <v>0</v>
      </c>
      <c r="BL301" s="18" t="s">
        <v>231</v>
      </c>
      <c r="BM301" s="210" t="s">
        <v>499</v>
      </c>
    </row>
    <row r="302" s="2" customFormat="1">
      <c r="A302" s="39"/>
      <c r="B302" s="40"/>
      <c r="C302" s="41"/>
      <c r="D302" s="212" t="s">
        <v>153</v>
      </c>
      <c r="E302" s="41"/>
      <c r="F302" s="213" t="s">
        <v>500</v>
      </c>
      <c r="G302" s="41"/>
      <c r="H302" s="41"/>
      <c r="I302" s="214"/>
      <c r="J302" s="41"/>
      <c r="K302" s="41"/>
      <c r="L302" s="45"/>
      <c r="M302" s="215"/>
      <c r="N302" s="216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153</v>
      </c>
      <c r="AU302" s="18" t="s">
        <v>83</v>
      </c>
    </row>
    <row r="303" s="2" customFormat="1">
      <c r="A303" s="39"/>
      <c r="B303" s="40"/>
      <c r="C303" s="41"/>
      <c r="D303" s="219" t="s">
        <v>284</v>
      </c>
      <c r="E303" s="41"/>
      <c r="F303" s="261" t="s">
        <v>501</v>
      </c>
      <c r="G303" s="41"/>
      <c r="H303" s="41"/>
      <c r="I303" s="214"/>
      <c r="J303" s="41"/>
      <c r="K303" s="41"/>
      <c r="L303" s="45"/>
      <c r="M303" s="215"/>
      <c r="N303" s="216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284</v>
      </c>
      <c r="AU303" s="18" t="s">
        <v>83</v>
      </c>
    </row>
    <row r="304" s="13" customFormat="1">
      <c r="A304" s="13"/>
      <c r="B304" s="217"/>
      <c r="C304" s="218"/>
      <c r="D304" s="219" t="s">
        <v>104</v>
      </c>
      <c r="E304" s="220" t="s">
        <v>19</v>
      </c>
      <c r="F304" s="221" t="s">
        <v>502</v>
      </c>
      <c r="G304" s="218"/>
      <c r="H304" s="222">
        <v>104.19</v>
      </c>
      <c r="I304" s="223"/>
      <c r="J304" s="218"/>
      <c r="K304" s="218"/>
      <c r="L304" s="224"/>
      <c r="M304" s="225"/>
      <c r="N304" s="226"/>
      <c r="O304" s="226"/>
      <c r="P304" s="226"/>
      <c r="Q304" s="226"/>
      <c r="R304" s="226"/>
      <c r="S304" s="226"/>
      <c r="T304" s="22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8" t="s">
        <v>104</v>
      </c>
      <c r="AU304" s="228" t="s">
        <v>83</v>
      </c>
      <c r="AV304" s="13" t="s">
        <v>83</v>
      </c>
      <c r="AW304" s="13" t="s">
        <v>33</v>
      </c>
      <c r="AX304" s="13" t="s">
        <v>77</v>
      </c>
      <c r="AY304" s="228" t="s">
        <v>143</v>
      </c>
    </row>
    <row r="305" s="2" customFormat="1" ht="55.5" customHeight="1">
      <c r="A305" s="39"/>
      <c r="B305" s="40"/>
      <c r="C305" s="199" t="s">
        <v>503</v>
      </c>
      <c r="D305" s="199" t="s">
        <v>146</v>
      </c>
      <c r="E305" s="200" t="s">
        <v>504</v>
      </c>
      <c r="F305" s="201" t="s">
        <v>505</v>
      </c>
      <c r="G305" s="202" t="s">
        <v>252</v>
      </c>
      <c r="H305" s="203">
        <v>0.027</v>
      </c>
      <c r="I305" s="204"/>
      <c r="J305" s="205">
        <f>ROUND(I305*H305,2)</f>
        <v>0</v>
      </c>
      <c r="K305" s="201" t="s">
        <v>150</v>
      </c>
      <c r="L305" s="45"/>
      <c r="M305" s="206" t="s">
        <v>19</v>
      </c>
      <c r="N305" s="207" t="s">
        <v>43</v>
      </c>
      <c r="O305" s="85"/>
      <c r="P305" s="208">
        <f>O305*H305</f>
        <v>0</v>
      </c>
      <c r="Q305" s="208">
        <v>0</v>
      </c>
      <c r="R305" s="208">
        <f>Q305*H305</f>
        <v>0</v>
      </c>
      <c r="S305" s="208">
        <v>0</v>
      </c>
      <c r="T305" s="20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0" t="s">
        <v>231</v>
      </c>
      <c r="AT305" s="210" t="s">
        <v>146</v>
      </c>
      <c r="AU305" s="210" t="s">
        <v>83</v>
      </c>
      <c r="AY305" s="18" t="s">
        <v>143</v>
      </c>
      <c r="BE305" s="211">
        <f>IF(N305="základní",J305,0)</f>
        <v>0</v>
      </c>
      <c r="BF305" s="211">
        <f>IF(N305="snížená",J305,0)</f>
        <v>0</v>
      </c>
      <c r="BG305" s="211">
        <f>IF(N305="zákl. přenesená",J305,0)</f>
        <v>0</v>
      </c>
      <c r="BH305" s="211">
        <f>IF(N305="sníž. přenesená",J305,0)</f>
        <v>0</v>
      </c>
      <c r="BI305" s="211">
        <f>IF(N305="nulová",J305,0)</f>
        <v>0</v>
      </c>
      <c r="BJ305" s="18" t="s">
        <v>77</v>
      </c>
      <c r="BK305" s="211">
        <f>ROUND(I305*H305,2)</f>
        <v>0</v>
      </c>
      <c r="BL305" s="18" t="s">
        <v>231</v>
      </c>
      <c r="BM305" s="210" t="s">
        <v>506</v>
      </c>
    </row>
    <row r="306" s="2" customFormat="1">
      <c r="A306" s="39"/>
      <c r="B306" s="40"/>
      <c r="C306" s="41"/>
      <c r="D306" s="212" t="s">
        <v>153</v>
      </c>
      <c r="E306" s="41"/>
      <c r="F306" s="213" t="s">
        <v>507</v>
      </c>
      <c r="G306" s="41"/>
      <c r="H306" s="41"/>
      <c r="I306" s="214"/>
      <c r="J306" s="41"/>
      <c r="K306" s="41"/>
      <c r="L306" s="45"/>
      <c r="M306" s="215"/>
      <c r="N306" s="216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153</v>
      </c>
      <c r="AU306" s="18" t="s">
        <v>83</v>
      </c>
    </row>
    <row r="307" s="12" customFormat="1" ht="25.92" customHeight="1">
      <c r="A307" s="12"/>
      <c r="B307" s="183"/>
      <c r="C307" s="184"/>
      <c r="D307" s="185" t="s">
        <v>71</v>
      </c>
      <c r="E307" s="186" t="s">
        <v>508</v>
      </c>
      <c r="F307" s="186" t="s">
        <v>509</v>
      </c>
      <c r="G307" s="184"/>
      <c r="H307" s="184"/>
      <c r="I307" s="187"/>
      <c r="J307" s="188">
        <f>BK307</f>
        <v>0</v>
      </c>
      <c r="K307" s="184"/>
      <c r="L307" s="189"/>
      <c r="M307" s="190"/>
      <c r="N307" s="191"/>
      <c r="O307" s="191"/>
      <c r="P307" s="192">
        <f>P308+P314+P323+P326</f>
        <v>0</v>
      </c>
      <c r="Q307" s="191"/>
      <c r="R307" s="192">
        <f>R308+R314+R323+R326</f>
        <v>0</v>
      </c>
      <c r="S307" s="191"/>
      <c r="T307" s="193">
        <f>T308+T314+T323+T326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194" t="s">
        <v>172</v>
      </c>
      <c r="AT307" s="195" t="s">
        <v>71</v>
      </c>
      <c r="AU307" s="195" t="s">
        <v>72</v>
      </c>
      <c r="AY307" s="194" t="s">
        <v>143</v>
      </c>
      <c r="BK307" s="196">
        <f>BK308+BK314+BK323+BK326</f>
        <v>0</v>
      </c>
    </row>
    <row r="308" s="12" customFormat="1" ht="22.8" customHeight="1">
      <c r="A308" s="12"/>
      <c r="B308" s="183"/>
      <c r="C308" s="184"/>
      <c r="D308" s="185" t="s">
        <v>71</v>
      </c>
      <c r="E308" s="197" t="s">
        <v>510</v>
      </c>
      <c r="F308" s="197" t="s">
        <v>511</v>
      </c>
      <c r="G308" s="184"/>
      <c r="H308" s="184"/>
      <c r="I308" s="187"/>
      <c r="J308" s="198">
        <f>BK308</f>
        <v>0</v>
      </c>
      <c r="K308" s="184"/>
      <c r="L308" s="189"/>
      <c r="M308" s="190"/>
      <c r="N308" s="191"/>
      <c r="O308" s="191"/>
      <c r="P308" s="192">
        <f>SUM(P309:P313)</f>
        <v>0</v>
      </c>
      <c r="Q308" s="191"/>
      <c r="R308" s="192">
        <f>SUM(R309:R313)</f>
        <v>0</v>
      </c>
      <c r="S308" s="191"/>
      <c r="T308" s="193">
        <f>SUM(T309:T313)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94" t="s">
        <v>172</v>
      </c>
      <c r="AT308" s="195" t="s">
        <v>71</v>
      </c>
      <c r="AU308" s="195" t="s">
        <v>77</v>
      </c>
      <c r="AY308" s="194" t="s">
        <v>143</v>
      </c>
      <c r="BK308" s="196">
        <f>SUM(BK309:BK313)</f>
        <v>0</v>
      </c>
    </row>
    <row r="309" s="2" customFormat="1" ht="16.5" customHeight="1">
      <c r="A309" s="39"/>
      <c r="B309" s="40"/>
      <c r="C309" s="199" t="s">
        <v>93</v>
      </c>
      <c r="D309" s="199" t="s">
        <v>146</v>
      </c>
      <c r="E309" s="200" t="s">
        <v>512</v>
      </c>
      <c r="F309" s="201" t="s">
        <v>513</v>
      </c>
      <c r="G309" s="202" t="s">
        <v>514</v>
      </c>
      <c r="H309" s="203">
        <v>1</v>
      </c>
      <c r="I309" s="204"/>
      <c r="J309" s="205">
        <f>ROUND(I309*H309,2)</f>
        <v>0</v>
      </c>
      <c r="K309" s="201" t="s">
        <v>150</v>
      </c>
      <c r="L309" s="45"/>
      <c r="M309" s="206" t="s">
        <v>19</v>
      </c>
      <c r="N309" s="207" t="s">
        <v>43</v>
      </c>
      <c r="O309" s="85"/>
      <c r="P309" s="208">
        <f>O309*H309</f>
        <v>0</v>
      </c>
      <c r="Q309" s="208">
        <v>0</v>
      </c>
      <c r="R309" s="208">
        <f>Q309*H309</f>
        <v>0</v>
      </c>
      <c r="S309" s="208">
        <v>0</v>
      </c>
      <c r="T309" s="20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0" t="s">
        <v>515</v>
      </c>
      <c r="AT309" s="210" t="s">
        <v>146</v>
      </c>
      <c r="AU309" s="210" t="s">
        <v>83</v>
      </c>
      <c r="AY309" s="18" t="s">
        <v>143</v>
      </c>
      <c r="BE309" s="211">
        <f>IF(N309="základní",J309,0)</f>
        <v>0</v>
      </c>
      <c r="BF309" s="211">
        <f>IF(N309="snížená",J309,0)</f>
        <v>0</v>
      </c>
      <c r="BG309" s="211">
        <f>IF(N309="zákl. přenesená",J309,0)</f>
        <v>0</v>
      </c>
      <c r="BH309" s="211">
        <f>IF(N309="sníž. přenesená",J309,0)</f>
        <v>0</v>
      </c>
      <c r="BI309" s="211">
        <f>IF(N309="nulová",J309,0)</f>
        <v>0</v>
      </c>
      <c r="BJ309" s="18" t="s">
        <v>77</v>
      </c>
      <c r="BK309" s="211">
        <f>ROUND(I309*H309,2)</f>
        <v>0</v>
      </c>
      <c r="BL309" s="18" t="s">
        <v>515</v>
      </c>
      <c r="BM309" s="210" t="s">
        <v>516</v>
      </c>
    </row>
    <row r="310" s="2" customFormat="1">
      <c r="A310" s="39"/>
      <c r="B310" s="40"/>
      <c r="C310" s="41"/>
      <c r="D310" s="212" t="s">
        <v>153</v>
      </c>
      <c r="E310" s="41"/>
      <c r="F310" s="213" t="s">
        <v>517</v>
      </c>
      <c r="G310" s="41"/>
      <c r="H310" s="41"/>
      <c r="I310" s="214"/>
      <c r="J310" s="41"/>
      <c r="K310" s="41"/>
      <c r="L310" s="45"/>
      <c r="M310" s="215"/>
      <c r="N310" s="216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153</v>
      </c>
      <c r="AU310" s="18" t="s">
        <v>83</v>
      </c>
    </row>
    <row r="311" s="2" customFormat="1">
      <c r="A311" s="39"/>
      <c r="B311" s="40"/>
      <c r="C311" s="41"/>
      <c r="D311" s="219" t="s">
        <v>284</v>
      </c>
      <c r="E311" s="41"/>
      <c r="F311" s="261" t="s">
        <v>518</v>
      </c>
      <c r="G311" s="41"/>
      <c r="H311" s="41"/>
      <c r="I311" s="214"/>
      <c r="J311" s="41"/>
      <c r="K311" s="41"/>
      <c r="L311" s="45"/>
      <c r="M311" s="215"/>
      <c r="N311" s="216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284</v>
      </c>
      <c r="AU311" s="18" t="s">
        <v>83</v>
      </c>
    </row>
    <row r="312" s="2" customFormat="1" ht="16.5" customHeight="1">
      <c r="A312" s="39"/>
      <c r="B312" s="40"/>
      <c r="C312" s="199" t="s">
        <v>519</v>
      </c>
      <c r="D312" s="199" t="s">
        <v>146</v>
      </c>
      <c r="E312" s="200" t="s">
        <v>520</v>
      </c>
      <c r="F312" s="201" t="s">
        <v>521</v>
      </c>
      <c r="G312" s="202" t="s">
        <v>514</v>
      </c>
      <c r="H312" s="203">
        <v>1</v>
      </c>
      <c r="I312" s="204"/>
      <c r="J312" s="205">
        <f>ROUND(I312*H312,2)</f>
        <v>0</v>
      </c>
      <c r="K312" s="201" t="s">
        <v>150</v>
      </c>
      <c r="L312" s="45"/>
      <c r="M312" s="206" t="s">
        <v>19</v>
      </c>
      <c r="N312" s="207" t="s">
        <v>43</v>
      </c>
      <c r="O312" s="85"/>
      <c r="P312" s="208">
        <f>O312*H312</f>
        <v>0</v>
      </c>
      <c r="Q312" s="208">
        <v>0</v>
      </c>
      <c r="R312" s="208">
        <f>Q312*H312</f>
        <v>0</v>
      </c>
      <c r="S312" s="208">
        <v>0</v>
      </c>
      <c r="T312" s="20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0" t="s">
        <v>515</v>
      </c>
      <c r="AT312" s="210" t="s">
        <v>146</v>
      </c>
      <c r="AU312" s="210" t="s">
        <v>83</v>
      </c>
      <c r="AY312" s="18" t="s">
        <v>143</v>
      </c>
      <c r="BE312" s="211">
        <f>IF(N312="základní",J312,0)</f>
        <v>0</v>
      </c>
      <c r="BF312" s="211">
        <f>IF(N312="snížená",J312,0)</f>
        <v>0</v>
      </c>
      <c r="BG312" s="211">
        <f>IF(N312="zákl. přenesená",J312,0)</f>
        <v>0</v>
      </c>
      <c r="BH312" s="211">
        <f>IF(N312="sníž. přenesená",J312,0)</f>
        <v>0</v>
      </c>
      <c r="BI312" s="211">
        <f>IF(N312="nulová",J312,0)</f>
        <v>0</v>
      </c>
      <c r="BJ312" s="18" t="s">
        <v>77</v>
      </c>
      <c r="BK312" s="211">
        <f>ROUND(I312*H312,2)</f>
        <v>0</v>
      </c>
      <c r="BL312" s="18" t="s">
        <v>515</v>
      </c>
      <c r="BM312" s="210" t="s">
        <v>522</v>
      </c>
    </row>
    <row r="313" s="2" customFormat="1">
      <c r="A313" s="39"/>
      <c r="B313" s="40"/>
      <c r="C313" s="41"/>
      <c r="D313" s="212" t="s">
        <v>153</v>
      </c>
      <c r="E313" s="41"/>
      <c r="F313" s="213" t="s">
        <v>523</v>
      </c>
      <c r="G313" s="41"/>
      <c r="H313" s="41"/>
      <c r="I313" s="214"/>
      <c r="J313" s="41"/>
      <c r="K313" s="41"/>
      <c r="L313" s="45"/>
      <c r="M313" s="215"/>
      <c r="N313" s="216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153</v>
      </c>
      <c r="AU313" s="18" t="s">
        <v>83</v>
      </c>
    </row>
    <row r="314" s="12" customFormat="1" ht="22.8" customHeight="1">
      <c r="A314" s="12"/>
      <c r="B314" s="183"/>
      <c r="C314" s="184"/>
      <c r="D314" s="185" t="s">
        <v>71</v>
      </c>
      <c r="E314" s="197" t="s">
        <v>524</v>
      </c>
      <c r="F314" s="197" t="s">
        <v>525</v>
      </c>
      <c r="G314" s="184"/>
      <c r="H314" s="184"/>
      <c r="I314" s="187"/>
      <c r="J314" s="198">
        <f>BK314</f>
        <v>0</v>
      </c>
      <c r="K314" s="184"/>
      <c r="L314" s="189"/>
      <c r="M314" s="190"/>
      <c r="N314" s="191"/>
      <c r="O314" s="191"/>
      <c r="P314" s="192">
        <f>SUM(P315:P322)</f>
        <v>0</v>
      </c>
      <c r="Q314" s="191"/>
      <c r="R314" s="192">
        <f>SUM(R315:R322)</f>
        <v>0</v>
      </c>
      <c r="S314" s="191"/>
      <c r="T314" s="193">
        <f>SUM(T315:T322)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94" t="s">
        <v>172</v>
      </c>
      <c r="AT314" s="195" t="s">
        <v>71</v>
      </c>
      <c r="AU314" s="195" t="s">
        <v>77</v>
      </c>
      <c r="AY314" s="194" t="s">
        <v>143</v>
      </c>
      <c r="BK314" s="196">
        <f>SUM(BK315:BK322)</f>
        <v>0</v>
      </c>
    </row>
    <row r="315" s="2" customFormat="1" ht="16.5" customHeight="1">
      <c r="A315" s="39"/>
      <c r="B315" s="40"/>
      <c r="C315" s="199" t="s">
        <v>526</v>
      </c>
      <c r="D315" s="199" t="s">
        <v>146</v>
      </c>
      <c r="E315" s="200" t="s">
        <v>527</v>
      </c>
      <c r="F315" s="201" t="s">
        <v>525</v>
      </c>
      <c r="G315" s="202" t="s">
        <v>514</v>
      </c>
      <c r="H315" s="203">
        <v>1</v>
      </c>
      <c r="I315" s="204"/>
      <c r="J315" s="205">
        <f>ROUND(I315*H315,2)</f>
        <v>0</v>
      </c>
      <c r="K315" s="201" t="s">
        <v>150</v>
      </c>
      <c r="L315" s="45"/>
      <c r="M315" s="206" t="s">
        <v>19</v>
      </c>
      <c r="N315" s="207" t="s">
        <v>43</v>
      </c>
      <c r="O315" s="85"/>
      <c r="P315" s="208">
        <f>O315*H315</f>
        <v>0</v>
      </c>
      <c r="Q315" s="208">
        <v>0</v>
      </c>
      <c r="R315" s="208">
        <f>Q315*H315</f>
        <v>0</v>
      </c>
      <c r="S315" s="208">
        <v>0</v>
      </c>
      <c r="T315" s="20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0" t="s">
        <v>515</v>
      </c>
      <c r="AT315" s="210" t="s">
        <v>146</v>
      </c>
      <c r="AU315" s="210" t="s">
        <v>83</v>
      </c>
      <c r="AY315" s="18" t="s">
        <v>143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8" t="s">
        <v>77</v>
      </c>
      <c r="BK315" s="211">
        <f>ROUND(I315*H315,2)</f>
        <v>0</v>
      </c>
      <c r="BL315" s="18" t="s">
        <v>515</v>
      </c>
      <c r="BM315" s="210" t="s">
        <v>528</v>
      </c>
    </row>
    <row r="316" s="2" customFormat="1">
      <c r="A316" s="39"/>
      <c r="B316" s="40"/>
      <c r="C316" s="41"/>
      <c r="D316" s="212" t="s">
        <v>153</v>
      </c>
      <c r="E316" s="41"/>
      <c r="F316" s="213" t="s">
        <v>529</v>
      </c>
      <c r="G316" s="41"/>
      <c r="H316" s="41"/>
      <c r="I316" s="214"/>
      <c r="J316" s="41"/>
      <c r="K316" s="41"/>
      <c r="L316" s="45"/>
      <c r="M316" s="215"/>
      <c r="N316" s="216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153</v>
      </c>
      <c r="AU316" s="18" t="s">
        <v>83</v>
      </c>
    </row>
    <row r="317" s="2" customFormat="1">
      <c r="A317" s="39"/>
      <c r="B317" s="40"/>
      <c r="C317" s="41"/>
      <c r="D317" s="219" t="s">
        <v>284</v>
      </c>
      <c r="E317" s="41"/>
      <c r="F317" s="261" t="s">
        <v>530</v>
      </c>
      <c r="G317" s="41"/>
      <c r="H317" s="41"/>
      <c r="I317" s="214"/>
      <c r="J317" s="41"/>
      <c r="K317" s="41"/>
      <c r="L317" s="45"/>
      <c r="M317" s="215"/>
      <c r="N317" s="216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284</v>
      </c>
      <c r="AU317" s="18" t="s">
        <v>83</v>
      </c>
    </row>
    <row r="318" s="2" customFormat="1" ht="16.5" customHeight="1">
      <c r="A318" s="39"/>
      <c r="B318" s="40"/>
      <c r="C318" s="199" t="s">
        <v>531</v>
      </c>
      <c r="D318" s="199" t="s">
        <v>146</v>
      </c>
      <c r="E318" s="200" t="s">
        <v>532</v>
      </c>
      <c r="F318" s="201" t="s">
        <v>533</v>
      </c>
      <c r="G318" s="202" t="s">
        <v>514</v>
      </c>
      <c r="H318" s="203">
        <v>1</v>
      </c>
      <c r="I318" s="204"/>
      <c r="J318" s="205">
        <f>ROUND(I318*H318,2)</f>
        <v>0</v>
      </c>
      <c r="K318" s="201" t="s">
        <v>150</v>
      </c>
      <c r="L318" s="45"/>
      <c r="M318" s="206" t="s">
        <v>19</v>
      </c>
      <c r="N318" s="207" t="s">
        <v>43</v>
      </c>
      <c r="O318" s="85"/>
      <c r="P318" s="208">
        <f>O318*H318</f>
        <v>0</v>
      </c>
      <c r="Q318" s="208">
        <v>0</v>
      </c>
      <c r="R318" s="208">
        <f>Q318*H318</f>
        <v>0</v>
      </c>
      <c r="S318" s="208">
        <v>0</v>
      </c>
      <c r="T318" s="20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0" t="s">
        <v>515</v>
      </c>
      <c r="AT318" s="210" t="s">
        <v>146</v>
      </c>
      <c r="AU318" s="210" t="s">
        <v>83</v>
      </c>
      <c r="AY318" s="18" t="s">
        <v>143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8" t="s">
        <v>77</v>
      </c>
      <c r="BK318" s="211">
        <f>ROUND(I318*H318,2)</f>
        <v>0</v>
      </c>
      <c r="BL318" s="18" t="s">
        <v>515</v>
      </c>
      <c r="BM318" s="210" t="s">
        <v>534</v>
      </c>
    </row>
    <row r="319" s="2" customFormat="1">
      <c r="A319" s="39"/>
      <c r="B319" s="40"/>
      <c r="C319" s="41"/>
      <c r="D319" s="212" t="s">
        <v>153</v>
      </c>
      <c r="E319" s="41"/>
      <c r="F319" s="213" t="s">
        <v>535</v>
      </c>
      <c r="G319" s="41"/>
      <c r="H319" s="41"/>
      <c r="I319" s="214"/>
      <c r="J319" s="41"/>
      <c r="K319" s="41"/>
      <c r="L319" s="45"/>
      <c r="M319" s="215"/>
      <c r="N319" s="216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153</v>
      </c>
      <c r="AU319" s="18" t="s">
        <v>83</v>
      </c>
    </row>
    <row r="320" s="2" customFormat="1">
      <c r="A320" s="39"/>
      <c r="B320" s="40"/>
      <c r="C320" s="41"/>
      <c r="D320" s="219" t="s">
        <v>284</v>
      </c>
      <c r="E320" s="41"/>
      <c r="F320" s="261" t="s">
        <v>536</v>
      </c>
      <c r="G320" s="41"/>
      <c r="H320" s="41"/>
      <c r="I320" s="214"/>
      <c r="J320" s="41"/>
      <c r="K320" s="41"/>
      <c r="L320" s="45"/>
      <c r="M320" s="215"/>
      <c r="N320" s="216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284</v>
      </c>
      <c r="AU320" s="18" t="s">
        <v>83</v>
      </c>
    </row>
    <row r="321" s="2" customFormat="1" ht="16.5" customHeight="1">
      <c r="A321" s="39"/>
      <c r="B321" s="40"/>
      <c r="C321" s="199" t="s">
        <v>537</v>
      </c>
      <c r="D321" s="199" t="s">
        <v>146</v>
      </c>
      <c r="E321" s="200" t="s">
        <v>538</v>
      </c>
      <c r="F321" s="201" t="s">
        <v>539</v>
      </c>
      <c r="G321" s="202" t="s">
        <v>514</v>
      </c>
      <c r="H321" s="203">
        <v>1</v>
      </c>
      <c r="I321" s="204"/>
      <c r="J321" s="205">
        <f>ROUND(I321*H321,2)</f>
        <v>0</v>
      </c>
      <c r="K321" s="201" t="s">
        <v>282</v>
      </c>
      <c r="L321" s="45"/>
      <c r="M321" s="206" t="s">
        <v>19</v>
      </c>
      <c r="N321" s="207" t="s">
        <v>43</v>
      </c>
      <c r="O321" s="85"/>
      <c r="P321" s="208">
        <f>O321*H321</f>
        <v>0</v>
      </c>
      <c r="Q321" s="208">
        <v>0</v>
      </c>
      <c r="R321" s="208">
        <f>Q321*H321</f>
        <v>0</v>
      </c>
      <c r="S321" s="208">
        <v>0</v>
      </c>
      <c r="T321" s="20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0" t="s">
        <v>515</v>
      </c>
      <c r="AT321" s="210" t="s">
        <v>146</v>
      </c>
      <c r="AU321" s="210" t="s">
        <v>83</v>
      </c>
      <c r="AY321" s="18" t="s">
        <v>143</v>
      </c>
      <c r="BE321" s="211">
        <f>IF(N321="základní",J321,0)</f>
        <v>0</v>
      </c>
      <c r="BF321" s="211">
        <f>IF(N321="snížená",J321,0)</f>
        <v>0</v>
      </c>
      <c r="BG321" s="211">
        <f>IF(N321="zákl. přenesená",J321,0)</f>
        <v>0</v>
      </c>
      <c r="BH321" s="211">
        <f>IF(N321="sníž. přenesená",J321,0)</f>
        <v>0</v>
      </c>
      <c r="BI321" s="211">
        <f>IF(N321="nulová",J321,0)</f>
        <v>0</v>
      </c>
      <c r="BJ321" s="18" t="s">
        <v>77</v>
      </c>
      <c r="BK321" s="211">
        <f>ROUND(I321*H321,2)</f>
        <v>0</v>
      </c>
      <c r="BL321" s="18" t="s">
        <v>515</v>
      </c>
      <c r="BM321" s="210" t="s">
        <v>540</v>
      </c>
    </row>
    <row r="322" s="2" customFormat="1">
      <c r="A322" s="39"/>
      <c r="B322" s="40"/>
      <c r="C322" s="41"/>
      <c r="D322" s="219" t="s">
        <v>284</v>
      </c>
      <c r="E322" s="41"/>
      <c r="F322" s="261" t="s">
        <v>541</v>
      </c>
      <c r="G322" s="41"/>
      <c r="H322" s="41"/>
      <c r="I322" s="214"/>
      <c r="J322" s="41"/>
      <c r="K322" s="41"/>
      <c r="L322" s="45"/>
      <c r="M322" s="215"/>
      <c r="N322" s="216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284</v>
      </c>
      <c r="AU322" s="18" t="s">
        <v>83</v>
      </c>
    </row>
    <row r="323" s="12" customFormat="1" ht="22.8" customHeight="1">
      <c r="A323" s="12"/>
      <c r="B323" s="183"/>
      <c r="C323" s="184"/>
      <c r="D323" s="185" t="s">
        <v>71</v>
      </c>
      <c r="E323" s="197" t="s">
        <v>542</v>
      </c>
      <c r="F323" s="197" t="s">
        <v>543</v>
      </c>
      <c r="G323" s="184"/>
      <c r="H323" s="184"/>
      <c r="I323" s="187"/>
      <c r="J323" s="198">
        <f>BK323</f>
        <v>0</v>
      </c>
      <c r="K323" s="184"/>
      <c r="L323" s="189"/>
      <c r="M323" s="190"/>
      <c r="N323" s="191"/>
      <c r="O323" s="191"/>
      <c r="P323" s="192">
        <f>SUM(P324:P325)</f>
        <v>0</v>
      </c>
      <c r="Q323" s="191"/>
      <c r="R323" s="192">
        <f>SUM(R324:R325)</f>
        <v>0</v>
      </c>
      <c r="S323" s="191"/>
      <c r="T323" s="193">
        <f>SUM(T324:T325)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94" t="s">
        <v>172</v>
      </c>
      <c r="AT323" s="195" t="s">
        <v>71</v>
      </c>
      <c r="AU323" s="195" t="s">
        <v>77</v>
      </c>
      <c r="AY323" s="194" t="s">
        <v>143</v>
      </c>
      <c r="BK323" s="196">
        <f>SUM(BK324:BK325)</f>
        <v>0</v>
      </c>
    </row>
    <row r="324" s="2" customFormat="1" ht="16.5" customHeight="1">
      <c r="A324" s="39"/>
      <c r="B324" s="40"/>
      <c r="C324" s="199" t="s">
        <v>544</v>
      </c>
      <c r="D324" s="199" t="s">
        <v>146</v>
      </c>
      <c r="E324" s="200" t="s">
        <v>545</v>
      </c>
      <c r="F324" s="201" t="s">
        <v>546</v>
      </c>
      <c r="G324" s="202" t="s">
        <v>514</v>
      </c>
      <c r="H324" s="203">
        <v>1</v>
      </c>
      <c r="I324" s="204"/>
      <c r="J324" s="205">
        <f>ROUND(I324*H324,2)</f>
        <v>0</v>
      </c>
      <c r="K324" s="201" t="s">
        <v>150</v>
      </c>
      <c r="L324" s="45"/>
      <c r="M324" s="206" t="s">
        <v>19</v>
      </c>
      <c r="N324" s="207" t="s">
        <v>43</v>
      </c>
      <c r="O324" s="85"/>
      <c r="P324" s="208">
        <f>O324*H324</f>
        <v>0</v>
      </c>
      <c r="Q324" s="208">
        <v>0</v>
      </c>
      <c r="R324" s="208">
        <f>Q324*H324</f>
        <v>0</v>
      </c>
      <c r="S324" s="208">
        <v>0</v>
      </c>
      <c r="T324" s="20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0" t="s">
        <v>515</v>
      </c>
      <c r="AT324" s="210" t="s">
        <v>146</v>
      </c>
      <c r="AU324" s="210" t="s">
        <v>83</v>
      </c>
      <c r="AY324" s="18" t="s">
        <v>143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18" t="s">
        <v>77</v>
      </c>
      <c r="BK324" s="211">
        <f>ROUND(I324*H324,2)</f>
        <v>0</v>
      </c>
      <c r="BL324" s="18" t="s">
        <v>515</v>
      </c>
      <c r="BM324" s="210" t="s">
        <v>547</v>
      </c>
    </row>
    <row r="325" s="2" customFormat="1">
      <c r="A325" s="39"/>
      <c r="B325" s="40"/>
      <c r="C325" s="41"/>
      <c r="D325" s="212" t="s">
        <v>153</v>
      </c>
      <c r="E325" s="41"/>
      <c r="F325" s="213" t="s">
        <v>548</v>
      </c>
      <c r="G325" s="41"/>
      <c r="H325" s="41"/>
      <c r="I325" s="214"/>
      <c r="J325" s="41"/>
      <c r="K325" s="41"/>
      <c r="L325" s="45"/>
      <c r="M325" s="215"/>
      <c r="N325" s="216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153</v>
      </c>
      <c r="AU325" s="18" t="s">
        <v>83</v>
      </c>
    </row>
    <row r="326" s="12" customFormat="1" ht="22.8" customHeight="1">
      <c r="A326" s="12"/>
      <c r="B326" s="183"/>
      <c r="C326" s="184"/>
      <c r="D326" s="185" t="s">
        <v>71</v>
      </c>
      <c r="E326" s="197" t="s">
        <v>549</v>
      </c>
      <c r="F326" s="197" t="s">
        <v>550</v>
      </c>
      <c r="G326" s="184"/>
      <c r="H326" s="184"/>
      <c r="I326" s="187"/>
      <c r="J326" s="198">
        <f>BK326</f>
        <v>0</v>
      </c>
      <c r="K326" s="184"/>
      <c r="L326" s="189"/>
      <c r="M326" s="190"/>
      <c r="N326" s="191"/>
      <c r="O326" s="191"/>
      <c r="P326" s="192">
        <f>SUM(P327:P328)</f>
        <v>0</v>
      </c>
      <c r="Q326" s="191"/>
      <c r="R326" s="192">
        <f>SUM(R327:R328)</f>
        <v>0</v>
      </c>
      <c r="S326" s="191"/>
      <c r="T326" s="193">
        <f>SUM(T327:T328)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4" t="s">
        <v>172</v>
      </c>
      <c r="AT326" s="195" t="s">
        <v>71</v>
      </c>
      <c r="AU326" s="195" t="s">
        <v>77</v>
      </c>
      <c r="AY326" s="194" t="s">
        <v>143</v>
      </c>
      <c r="BK326" s="196">
        <f>SUM(BK327:BK328)</f>
        <v>0</v>
      </c>
    </row>
    <row r="327" s="2" customFormat="1" ht="16.5" customHeight="1">
      <c r="A327" s="39"/>
      <c r="B327" s="40"/>
      <c r="C327" s="199" t="s">
        <v>551</v>
      </c>
      <c r="D327" s="199" t="s">
        <v>146</v>
      </c>
      <c r="E327" s="200" t="s">
        <v>552</v>
      </c>
      <c r="F327" s="201" t="s">
        <v>550</v>
      </c>
      <c r="G327" s="202" t="s">
        <v>514</v>
      </c>
      <c r="H327" s="203">
        <v>1</v>
      </c>
      <c r="I327" s="204"/>
      <c r="J327" s="205">
        <f>ROUND(I327*H327,2)</f>
        <v>0</v>
      </c>
      <c r="K327" s="201" t="s">
        <v>150</v>
      </c>
      <c r="L327" s="45"/>
      <c r="M327" s="206" t="s">
        <v>19</v>
      </c>
      <c r="N327" s="207" t="s">
        <v>43</v>
      </c>
      <c r="O327" s="85"/>
      <c r="P327" s="208">
        <f>O327*H327</f>
        <v>0</v>
      </c>
      <c r="Q327" s="208">
        <v>0</v>
      </c>
      <c r="R327" s="208">
        <f>Q327*H327</f>
        <v>0</v>
      </c>
      <c r="S327" s="208">
        <v>0</v>
      </c>
      <c r="T327" s="20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0" t="s">
        <v>515</v>
      </c>
      <c r="AT327" s="210" t="s">
        <v>146</v>
      </c>
      <c r="AU327" s="210" t="s">
        <v>83</v>
      </c>
      <c r="AY327" s="18" t="s">
        <v>143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8" t="s">
        <v>77</v>
      </c>
      <c r="BK327" s="211">
        <f>ROUND(I327*H327,2)</f>
        <v>0</v>
      </c>
      <c r="BL327" s="18" t="s">
        <v>515</v>
      </c>
      <c r="BM327" s="210" t="s">
        <v>553</v>
      </c>
    </row>
    <row r="328" s="2" customFormat="1">
      <c r="A328" s="39"/>
      <c r="B328" s="40"/>
      <c r="C328" s="41"/>
      <c r="D328" s="212" t="s">
        <v>153</v>
      </c>
      <c r="E328" s="41"/>
      <c r="F328" s="213" t="s">
        <v>554</v>
      </c>
      <c r="G328" s="41"/>
      <c r="H328" s="41"/>
      <c r="I328" s="214"/>
      <c r="J328" s="41"/>
      <c r="K328" s="41"/>
      <c r="L328" s="45"/>
      <c r="M328" s="272"/>
      <c r="N328" s="273"/>
      <c r="O328" s="274"/>
      <c r="P328" s="274"/>
      <c r="Q328" s="274"/>
      <c r="R328" s="274"/>
      <c r="S328" s="274"/>
      <c r="T328" s="275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153</v>
      </c>
      <c r="AU328" s="18" t="s">
        <v>83</v>
      </c>
    </row>
    <row r="329" s="2" customFormat="1" ht="6.96" customHeight="1">
      <c r="A329" s="39"/>
      <c r="B329" s="60"/>
      <c r="C329" s="61"/>
      <c r="D329" s="61"/>
      <c r="E329" s="61"/>
      <c r="F329" s="61"/>
      <c r="G329" s="61"/>
      <c r="H329" s="61"/>
      <c r="I329" s="61"/>
      <c r="J329" s="61"/>
      <c r="K329" s="61"/>
      <c r="L329" s="45"/>
      <c r="M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</row>
  </sheetData>
  <sheetProtection sheet="1" autoFilter="0" formatColumns="0" formatRows="0" objects="1" scenarios="1" spinCount="100000" saltValue="PZOI3XPL03XwPTNTYjtzFgg29CnWF2rsbeKuUJkO/q5AGeD0uHlieKzQVNh1JNVs1aWAvMGupJv3gy7/W2gtvA==" hashValue="/V+xXK9KZbI+n3INVsqqESn+9vmQW+oF4FF1SjRFobC9v3cYsoLG4+UeIsuQ2p2K3CFC90xwRkae4FIrV75c/A==" algorithmName="SHA-512" password="CC3F"/>
  <autoFilter ref="C85:K328"/>
  <mergeCells count="6">
    <mergeCell ref="E7:H7"/>
    <mergeCell ref="E16:H16"/>
    <mergeCell ref="E25:H25"/>
    <mergeCell ref="E46:H46"/>
    <mergeCell ref="E78:H78"/>
    <mergeCell ref="L2:V2"/>
  </mergeCells>
  <hyperlinks>
    <hyperlink ref="F90" r:id="rId1" display="https://podminky.urs.cz/item/CS_URS_2025_01/941111312"/>
    <hyperlink ref="F92" r:id="rId2" display="https://podminky.urs.cz/item/CS_URS_2025_01/941112111"/>
    <hyperlink ref="F97" r:id="rId3" display="https://podminky.urs.cz/item/CS_URS_2025_01/941112211"/>
    <hyperlink ref="F101" r:id="rId4" display="https://podminky.urs.cz/item/CS_URS_2025_01/941112811"/>
    <hyperlink ref="F104" r:id="rId5" display="https://podminky.urs.cz/item/CS_URS_2025_01/943111312"/>
    <hyperlink ref="F108" r:id="rId6" display="https://podminky.urs.cz/item/CS_URS_2025_01/944611111"/>
    <hyperlink ref="F115" r:id="rId7" display="https://podminky.urs.cz/item/CS_URS_2025_01/944611211"/>
    <hyperlink ref="F119" r:id="rId8" display="https://podminky.urs.cz/item/CS_URS_2025_01/944611811"/>
    <hyperlink ref="F122" r:id="rId9" display="https://podminky.urs.cz/item/CS_URS_2025_01/949211111"/>
    <hyperlink ref="F127" r:id="rId10" display="https://podminky.urs.cz/item/CS_URS_2025_01/949211211"/>
    <hyperlink ref="F131" r:id="rId11" display="https://podminky.urs.cz/item/CS_URS_2025_01/949211811"/>
    <hyperlink ref="F134" r:id="rId12" display="https://podminky.urs.cz/item/CS_URS_2025_01/949411111"/>
    <hyperlink ref="F139" r:id="rId13" display="https://podminky.urs.cz/item/CS_URS_2025_01/949411211"/>
    <hyperlink ref="F143" r:id="rId14" display="https://podminky.urs.cz/item/CS_URS_2025_01/949411811"/>
    <hyperlink ref="F146" r:id="rId15" display="https://podminky.urs.cz/item/CS_URS_2025_01/993111111"/>
    <hyperlink ref="F149" r:id="rId16" display="https://podminky.urs.cz/item/CS_URS_2025_01/993111119"/>
    <hyperlink ref="F152" r:id="rId17" display="https://podminky.urs.cz/item/CS_URS_2025_01/993121111"/>
    <hyperlink ref="F156" r:id="rId18" display="https://podminky.urs.cz/item/CS_URS_2025_01/993121119"/>
    <hyperlink ref="F159" r:id="rId19" display="https://podminky.urs.cz/item/CS_URS_2025_01/997013153"/>
    <hyperlink ref="F161" r:id="rId20" display="https://podminky.urs.cz/item/CS_URS_2025_01/997013501"/>
    <hyperlink ref="F163" r:id="rId21" display="https://podminky.urs.cz/item/CS_URS_2025_01/997013509"/>
    <hyperlink ref="F166" r:id="rId22" display="https://podminky.urs.cz/item/CS_URS_2025_01/997013631"/>
    <hyperlink ref="F168" r:id="rId23" display="https://podminky.urs.cz/item/CS_URS_2025_01/997013811"/>
    <hyperlink ref="F185" r:id="rId24" display="https://podminky.urs.cz/item/CS_URS_2025_01/712591171"/>
    <hyperlink ref="F192" r:id="rId25" display="https://podminky.urs.cz/item/CS_URS_2025_01/712391171"/>
    <hyperlink ref="F204" r:id="rId26" display="https://podminky.urs.cz/item/CS_URS_2025_01/712831101"/>
    <hyperlink ref="F211" r:id="rId27" display="https://podminky.urs.cz/item/CS_URS_2025_01/712861703"/>
    <hyperlink ref="F227" r:id="rId28" display="https://podminky.urs.cz/item/CS_URS_2025_01/998712112"/>
    <hyperlink ref="F230" r:id="rId29" display="https://podminky.urs.cz/item/CS_URS_2025_01/762083122"/>
    <hyperlink ref="F233" r:id="rId30" display="https://podminky.urs.cz/item/CS_URS_2025_01/762341811"/>
    <hyperlink ref="F237" r:id="rId31" display="https://podminky.urs.cz/item/CS_URS_2025_01/762342811"/>
    <hyperlink ref="F246" r:id="rId32" display="https://podminky.urs.cz/item/CS_URS_2025_01/762395000"/>
    <hyperlink ref="F249" r:id="rId33" display="https://podminky.urs.cz/item/CS_URS_2025_01/998762112"/>
    <hyperlink ref="F252" r:id="rId34" display="https://podminky.urs.cz/item/CS_URS_2025_01/764001821"/>
    <hyperlink ref="F261" r:id="rId35" display="https://podminky.urs.cz/item/CS_URS_2025_01/764002831"/>
    <hyperlink ref="F264" r:id="rId36" display="https://podminky.urs.cz/item/CS_URS_2025_01/764002841"/>
    <hyperlink ref="F268" r:id="rId37" display="https://podminky.urs.cz/item/CS_URS_2025_01/764002871"/>
    <hyperlink ref="F272" r:id="rId38" display="https://podminky.urs.cz/item/CS_URS_2025_01/764002881"/>
    <hyperlink ref="F276" r:id="rId39" display="https://podminky.urs.cz/item/CS_URS_2025_01/764243455"/>
    <hyperlink ref="F299" r:id="rId40" display="https://podminky.urs.cz/item/CS_URS_2025_01/998764112"/>
    <hyperlink ref="F302" r:id="rId41" display="https://podminky.urs.cz/item/CS_URS_2025_01/765192001"/>
    <hyperlink ref="F306" r:id="rId42" display="https://podminky.urs.cz/item/CS_URS_2025_01/998765112"/>
    <hyperlink ref="F310" r:id="rId43" display="https://podminky.urs.cz/item/CS_URS_2025_01/011503000"/>
    <hyperlink ref="F313" r:id="rId44" display="https://podminky.urs.cz/item/CS_URS_2025_01/013254000"/>
    <hyperlink ref="F316" r:id="rId45" display="https://podminky.urs.cz/item/CS_URS_2025_01/030001000"/>
    <hyperlink ref="F319" r:id="rId46" display="https://podminky.urs.cz/item/CS_URS_2025_01/039002000"/>
    <hyperlink ref="F325" r:id="rId47" display="https://podminky.urs.cz/item/CS_URS_2025_01/045002000"/>
    <hyperlink ref="F328" r:id="rId48" display="https://podminky.urs.cz/item/CS_URS_2025_01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5"/>
      <c r="C3" s="126"/>
      <c r="D3" s="126"/>
      <c r="E3" s="126"/>
      <c r="F3" s="126"/>
      <c r="G3" s="126"/>
      <c r="H3" s="21"/>
    </row>
    <row r="4" s="1" customFormat="1" ht="24.96" customHeight="1">
      <c r="B4" s="21"/>
      <c r="C4" s="127" t="s">
        <v>555</v>
      </c>
      <c r="H4" s="21"/>
    </row>
    <row r="5" s="1" customFormat="1" ht="12" customHeight="1">
      <c r="B5" s="21"/>
      <c r="C5" s="276" t="s">
        <v>13</v>
      </c>
      <c r="D5" s="136" t="s">
        <v>14</v>
      </c>
      <c r="E5" s="1"/>
      <c r="F5" s="1"/>
      <c r="H5" s="21"/>
    </row>
    <row r="6" s="1" customFormat="1" ht="36.96" customHeight="1">
      <c r="B6" s="21"/>
      <c r="C6" s="277" t="s">
        <v>16</v>
      </c>
      <c r="D6" s="278" t="s">
        <v>17</v>
      </c>
      <c r="E6" s="1"/>
      <c r="F6" s="1"/>
      <c r="H6" s="21"/>
    </row>
    <row r="7" s="1" customFormat="1" ht="16.5" customHeight="1">
      <c r="B7" s="21"/>
      <c r="C7" s="129" t="s">
        <v>23</v>
      </c>
      <c r="D7" s="133" t="str">
        <f>'Rekapitulace stavby'!AN8</f>
        <v>8. 2. 2025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2"/>
      <c r="B9" s="279"/>
      <c r="C9" s="280" t="s">
        <v>53</v>
      </c>
      <c r="D9" s="281" t="s">
        <v>54</v>
      </c>
      <c r="E9" s="281" t="s">
        <v>130</v>
      </c>
      <c r="F9" s="282" t="s">
        <v>556</v>
      </c>
      <c r="G9" s="172"/>
      <c r="H9" s="279"/>
    </row>
    <row r="10" s="2" customFormat="1" ht="26.4" customHeight="1">
      <c r="A10" s="39"/>
      <c r="B10" s="45"/>
      <c r="C10" s="283" t="s">
        <v>14</v>
      </c>
      <c r="D10" s="283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84" t="s">
        <v>79</v>
      </c>
      <c r="D11" s="285" t="s">
        <v>80</v>
      </c>
      <c r="E11" s="286" t="s">
        <v>81</v>
      </c>
      <c r="F11" s="287">
        <v>90.599999999999994</v>
      </c>
      <c r="G11" s="39"/>
      <c r="H11" s="45"/>
    </row>
    <row r="12" s="2" customFormat="1" ht="16.8" customHeight="1">
      <c r="A12" s="39"/>
      <c r="B12" s="45"/>
      <c r="C12" s="288" t="s">
        <v>19</v>
      </c>
      <c r="D12" s="288" t="s">
        <v>400</v>
      </c>
      <c r="E12" s="18" t="s">
        <v>19</v>
      </c>
      <c r="F12" s="289">
        <v>96</v>
      </c>
      <c r="G12" s="39"/>
      <c r="H12" s="45"/>
    </row>
    <row r="13" s="2" customFormat="1" ht="16.8" customHeight="1">
      <c r="A13" s="39"/>
      <c r="B13" s="45"/>
      <c r="C13" s="288" t="s">
        <v>19</v>
      </c>
      <c r="D13" s="288" t="s">
        <v>287</v>
      </c>
      <c r="E13" s="18" t="s">
        <v>19</v>
      </c>
      <c r="F13" s="289">
        <v>-5.4000000000000004</v>
      </c>
      <c r="G13" s="39"/>
      <c r="H13" s="45"/>
    </row>
    <row r="14" s="2" customFormat="1" ht="16.8" customHeight="1">
      <c r="A14" s="39"/>
      <c r="B14" s="45"/>
      <c r="C14" s="288" t="s">
        <v>79</v>
      </c>
      <c r="D14" s="288" t="s">
        <v>160</v>
      </c>
      <c r="E14" s="18" t="s">
        <v>19</v>
      </c>
      <c r="F14" s="289">
        <v>90.599999999999994</v>
      </c>
      <c r="G14" s="39"/>
      <c r="H14" s="45"/>
    </row>
    <row r="15" s="2" customFormat="1" ht="16.8" customHeight="1">
      <c r="A15" s="39"/>
      <c r="B15" s="45"/>
      <c r="C15" s="290" t="s">
        <v>557</v>
      </c>
      <c r="D15" s="39"/>
      <c r="E15" s="39"/>
      <c r="F15" s="39"/>
      <c r="G15" s="39"/>
      <c r="H15" s="45"/>
    </row>
    <row r="16" s="2" customFormat="1" ht="16.8" customHeight="1">
      <c r="A16" s="39"/>
      <c r="B16" s="45"/>
      <c r="C16" s="288" t="s">
        <v>396</v>
      </c>
      <c r="D16" s="288" t="s">
        <v>558</v>
      </c>
      <c r="E16" s="18" t="s">
        <v>81</v>
      </c>
      <c r="F16" s="289">
        <v>90.599999999999994</v>
      </c>
      <c r="G16" s="39"/>
      <c r="H16" s="45"/>
    </row>
    <row r="17" s="2" customFormat="1" ht="16.8" customHeight="1">
      <c r="A17" s="39"/>
      <c r="B17" s="45"/>
      <c r="C17" s="288" t="s">
        <v>497</v>
      </c>
      <c r="D17" s="288" t="s">
        <v>559</v>
      </c>
      <c r="E17" s="18" t="s">
        <v>81</v>
      </c>
      <c r="F17" s="289">
        <v>104.19</v>
      </c>
      <c r="G17" s="39"/>
      <c r="H17" s="45"/>
    </row>
    <row r="18" s="2" customFormat="1" ht="16.8" customHeight="1">
      <c r="A18" s="39"/>
      <c r="B18" s="45"/>
      <c r="C18" s="284" t="s">
        <v>84</v>
      </c>
      <c r="D18" s="285" t="s">
        <v>85</v>
      </c>
      <c r="E18" s="286" t="s">
        <v>81</v>
      </c>
      <c r="F18" s="287">
        <v>42</v>
      </c>
      <c r="G18" s="39"/>
      <c r="H18" s="45"/>
    </row>
    <row r="19" s="2" customFormat="1" ht="16.8" customHeight="1">
      <c r="A19" s="39"/>
      <c r="B19" s="45"/>
      <c r="C19" s="288" t="s">
        <v>19</v>
      </c>
      <c r="D19" s="288" t="s">
        <v>159</v>
      </c>
      <c r="E19" s="18" t="s">
        <v>19</v>
      </c>
      <c r="F19" s="289">
        <v>42</v>
      </c>
      <c r="G19" s="39"/>
      <c r="H19" s="45"/>
    </row>
    <row r="20" s="2" customFormat="1" ht="16.8" customHeight="1">
      <c r="A20" s="39"/>
      <c r="B20" s="45"/>
      <c r="C20" s="288" t="s">
        <v>84</v>
      </c>
      <c r="D20" s="288" t="s">
        <v>160</v>
      </c>
      <c r="E20" s="18" t="s">
        <v>19</v>
      </c>
      <c r="F20" s="289">
        <v>42</v>
      </c>
      <c r="G20" s="39"/>
      <c r="H20" s="45"/>
    </row>
    <row r="21" s="2" customFormat="1" ht="16.8" customHeight="1">
      <c r="A21" s="39"/>
      <c r="B21" s="45"/>
      <c r="C21" s="290" t="s">
        <v>557</v>
      </c>
      <c r="D21" s="39"/>
      <c r="E21" s="39"/>
      <c r="F21" s="39"/>
      <c r="G21" s="39"/>
      <c r="H21" s="45"/>
    </row>
    <row r="22" s="2" customFormat="1">
      <c r="A22" s="39"/>
      <c r="B22" s="45"/>
      <c r="C22" s="288" t="s">
        <v>155</v>
      </c>
      <c r="D22" s="288" t="s">
        <v>560</v>
      </c>
      <c r="E22" s="18" t="s">
        <v>81</v>
      </c>
      <c r="F22" s="289">
        <v>42</v>
      </c>
      <c r="G22" s="39"/>
      <c r="H22" s="45"/>
    </row>
    <row r="23" s="2" customFormat="1">
      <c r="A23" s="39"/>
      <c r="B23" s="45"/>
      <c r="C23" s="288" t="s">
        <v>163</v>
      </c>
      <c r="D23" s="288" t="s">
        <v>561</v>
      </c>
      <c r="E23" s="18" t="s">
        <v>81</v>
      </c>
      <c r="F23" s="289">
        <v>1890</v>
      </c>
      <c r="G23" s="39"/>
      <c r="H23" s="45"/>
    </row>
    <row r="24" s="2" customFormat="1">
      <c r="A24" s="39"/>
      <c r="B24" s="45"/>
      <c r="C24" s="288" t="s">
        <v>168</v>
      </c>
      <c r="D24" s="288" t="s">
        <v>562</v>
      </c>
      <c r="E24" s="18" t="s">
        <v>81</v>
      </c>
      <c r="F24" s="289">
        <v>42</v>
      </c>
      <c r="G24" s="39"/>
      <c r="H24" s="45"/>
    </row>
    <row r="25" s="2" customFormat="1" ht="16.8" customHeight="1">
      <c r="A25" s="39"/>
      <c r="B25" s="45"/>
      <c r="C25" s="288" t="s">
        <v>178</v>
      </c>
      <c r="D25" s="288" t="s">
        <v>563</v>
      </c>
      <c r="E25" s="18" t="s">
        <v>81</v>
      </c>
      <c r="F25" s="289">
        <v>66</v>
      </c>
      <c r="G25" s="39"/>
      <c r="H25" s="45"/>
    </row>
    <row r="26" s="2" customFormat="1" ht="16.8" customHeight="1">
      <c r="A26" s="39"/>
      <c r="B26" s="45"/>
      <c r="C26" s="288" t="s">
        <v>227</v>
      </c>
      <c r="D26" s="288" t="s">
        <v>564</v>
      </c>
      <c r="E26" s="18" t="s">
        <v>81</v>
      </c>
      <c r="F26" s="289">
        <v>42</v>
      </c>
      <c r="G26" s="39"/>
      <c r="H26" s="45"/>
    </row>
    <row r="27" s="2" customFormat="1" ht="16.8" customHeight="1">
      <c r="A27" s="39"/>
      <c r="B27" s="45"/>
      <c r="C27" s="288" t="s">
        <v>232</v>
      </c>
      <c r="D27" s="288" t="s">
        <v>565</v>
      </c>
      <c r="E27" s="18" t="s">
        <v>81</v>
      </c>
      <c r="F27" s="289">
        <v>42</v>
      </c>
      <c r="G27" s="39"/>
      <c r="H27" s="45"/>
    </row>
    <row r="28" s="2" customFormat="1" ht="16.8" customHeight="1">
      <c r="A28" s="39"/>
      <c r="B28" s="45"/>
      <c r="C28" s="284" t="s">
        <v>88</v>
      </c>
      <c r="D28" s="285" t="s">
        <v>89</v>
      </c>
      <c r="E28" s="286" t="s">
        <v>81</v>
      </c>
      <c r="F28" s="287">
        <v>6.2999999999999998</v>
      </c>
      <c r="G28" s="39"/>
      <c r="H28" s="45"/>
    </row>
    <row r="29" s="2" customFormat="1" ht="16.8" customHeight="1">
      <c r="A29" s="39"/>
      <c r="B29" s="45"/>
      <c r="C29" s="288" t="s">
        <v>19</v>
      </c>
      <c r="D29" s="288" t="s">
        <v>198</v>
      </c>
      <c r="E29" s="18" t="s">
        <v>19</v>
      </c>
      <c r="F29" s="289">
        <v>6.2999999999999998</v>
      </c>
      <c r="G29" s="39"/>
      <c r="H29" s="45"/>
    </row>
    <row r="30" s="2" customFormat="1" ht="16.8" customHeight="1">
      <c r="A30" s="39"/>
      <c r="B30" s="45"/>
      <c r="C30" s="288" t="s">
        <v>88</v>
      </c>
      <c r="D30" s="288" t="s">
        <v>160</v>
      </c>
      <c r="E30" s="18" t="s">
        <v>19</v>
      </c>
      <c r="F30" s="289">
        <v>6.2999999999999998</v>
      </c>
      <c r="G30" s="39"/>
      <c r="H30" s="45"/>
    </row>
    <row r="31" s="2" customFormat="1" ht="16.8" customHeight="1">
      <c r="A31" s="39"/>
      <c r="B31" s="45"/>
      <c r="C31" s="290" t="s">
        <v>557</v>
      </c>
      <c r="D31" s="39"/>
      <c r="E31" s="39"/>
      <c r="F31" s="39"/>
      <c r="G31" s="39"/>
      <c r="H31" s="45"/>
    </row>
    <row r="32" s="2" customFormat="1" ht="16.8" customHeight="1">
      <c r="A32" s="39"/>
      <c r="B32" s="45"/>
      <c r="C32" s="288" t="s">
        <v>194</v>
      </c>
      <c r="D32" s="288" t="s">
        <v>566</v>
      </c>
      <c r="E32" s="18" t="s">
        <v>81</v>
      </c>
      <c r="F32" s="289">
        <v>6.2999999999999998</v>
      </c>
      <c r="G32" s="39"/>
      <c r="H32" s="45"/>
    </row>
    <row r="33" s="2" customFormat="1">
      <c r="A33" s="39"/>
      <c r="B33" s="45"/>
      <c r="C33" s="288" t="s">
        <v>200</v>
      </c>
      <c r="D33" s="288" t="s">
        <v>567</v>
      </c>
      <c r="E33" s="18" t="s">
        <v>81</v>
      </c>
      <c r="F33" s="289">
        <v>283.5</v>
      </c>
      <c r="G33" s="39"/>
      <c r="H33" s="45"/>
    </row>
    <row r="34" s="2" customFormat="1" ht="16.8" customHeight="1">
      <c r="A34" s="39"/>
      <c r="B34" s="45"/>
      <c r="C34" s="288" t="s">
        <v>206</v>
      </c>
      <c r="D34" s="288" t="s">
        <v>568</v>
      </c>
      <c r="E34" s="18" t="s">
        <v>81</v>
      </c>
      <c r="F34" s="289">
        <v>6.2999999999999998</v>
      </c>
      <c r="G34" s="39"/>
      <c r="H34" s="45"/>
    </row>
    <row r="35" s="2" customFormat="1" ht="16.8" customHeight="1">
      <c r="A35" s="39"/>
      <c r="B35" s="45"/>
      <c r="C35" s="284" t="s">
        <v>91</v>
      </c>
      <c r="D35" s="285" t="s">
        <v>92</v>
      </c>
      <c r="E35" s="286" t="s">
        <v>81</v>
      </c>
      <c r="F35" s="287">
        <v>66</v>
      </c>
      <c r="G35" s="39"/>
      <c r="H35" s="45"/>
    </row>
    <row r="36" s="2" customFormat="1" ht="16.8" customHeight="1">
      <c r="A36" s="39"/>
      <c r="B36" s="45"/>
      <c r="C36" s="288" t="s">
        <v>19</v>
      </c>
      <c r="D36" s="288" t="s">
        <v>84</v>
      </c>
      <c r="E36" s="18" t="s">
        <v>19</v>
      </c>
      <c r="F36" s="289">
        <v>42</v>
      </c>
      <c r="G36" s="39"/>
      <c r="H36" s="45"/>
    </row>
    <row r="37" s="2" customFormat="1" ht="16.8" customHeight="1">
      <c r="A37" s="39"/>
      <c r="B37" s="45"/>
      <c r="C37" s="288" t="s">
        <v>19</v>
      </c>
      <c r="D37" s="288" t="s">
        <v>177</v>
      </c>
      <c r="E37" s="18" t="s">
        <v>19</v>
      </c>
      <c r="F37" s="289">
        <v>0</v>
      </c>
      <c r="G37" s="39"/>
      <c r="H37" s="45"/>
    </row>
    <row r="38" s="2" customFormat="1" ht="16.8" customHeight="1">
      <c r="A38" s="39"/>
      <c r="B38" s="45"/>
      <c r="C38" s="288" t="s">
        <v>19</v>
      </c>
      <c r="D38" s="288" t="s">
        <v>182</v>
      </c>
      <c r="E38" s="18" t="s">
        <v>19</v>
      </c>
      <c r="F38" s="289">
        <v>24</v>
      </c>
      <c r="G38" s="39"/>
      <c r="H38" s="45"/>
    </row>
    <row r="39" s="2" customFormat="1" ht="16.8" customHeight="1">
      <c r="A39" s="39"/>
      <c r="B39" s="45"/>
      <c r="C39" s="288" t="s">
        <v>91</v>
      </c>
      <c r="D39" s="288" t="s">
        <v>160</v>
      </c>
      <c r="E39" s="18" t="s">
        <v>19</v>
      </c>
      <c r="F39" s="289">
        <v>66</v>
      </c>
      <c r="G39" s="39"/>
      <c r="H39" s="45"/>
    </row>
    <row r="40" s="2" customFormat="1" ht="16.8" customHeight="1">
      <c r="A40" s="39"/>
      <c r="B40" s="45"/>
      <c r="C40" s="290" t="s">
        <v>557</v>
      </c>
      <c r="D40" s="39"/>
      <c r="E40" s="39"/>
      <c r="F40" s="39"/>
      <c r="G40" s="39"/>
      <c r="H40" s="45"/>
    </row>
    <row r="41" s="2" customFormat="1" ht="16.8" customHeight="1">
      <c r="A41" s="39"/>
      <c r="B41" s="45"/>
      <c r="C41" s="288" t="s">
        <v>178</v>
      </c>
      <c r="D41" s="288" t="s">
        <v>563</v>
      </c>
      <c r="E41" s="18" t="s">
        <v>81</v>
      </c>
      <c r="F41" s="289">
        <v>66</v>
      </c>
      <c r="G41" s="39"/>
      <c r="H41" s="45"/>
    </row>
    <row r="42" s="2" customFormat="1" ht="16.8" customHeight="1">
      <c r="A42" s="39"/>
      <c r="B42" s="45"/>
      <c r="C42" s="288" t="s">
        <v>184</v>
      </c>
      <c r="D42" s="288" t="s">
        <v>569</v>
      </c>
      <c r="E42" s="18" t="s">
        <v>81</v>
      </c>
      <c r="F42" s="289">
        <v>2970</v>
      </c>
      <c r="G42" s="39"/>
      <c r="H42" s="45"/>
    </row>
    <row r="43" s="2" customFormat="1" ht="16.8" customHeight="1">
      <c r="A43" s="39"/>
      <c r="B43" s="45"/>
      <c r="C43" s="288" t="s">
        <v>190</v>
      </c>
      <c r="D43" s="288" t="s">
        <v>570</v>
      </c>
      <c r="E43" s="18" t="s">
        <v>81</v>
      </c>
      <c r="F43" s="289">
        <v>66</v>
      </c>
      <c r="G43" s="39"/>
      <c r="H43" s="45"/>
    </row>
    <row r="44" s="2" customFormat="1" ht="16.8" customHeight="1">
      <c r="A44" s="39"/>
      <c r="B44" s="45"/>
      <c r="C44" s="284" t="s">
        <v>94</v>
      </c>
      <c r="D44" s="285" t="s">
        <v>95</v>
      </c>
      <c r="E44" s="286" t="s">
        <v>96</v>
      </c>
      <c r="F44" s="287">
        <v>0.23999999999999999</v>
      </c>
      <c r="G44" s="39"/>
      <c r="H44" s="45"/>
    </row>
    <row r="45" s="2" customFormat="1" ht="16.8" customHeight="1">
      <c r="A45" s="39"/>
      <c r="B45" s="45"/>
      <c r="C45" s="288" t="s">
        <v>19</v>
      </c>
      <c r="D45" s="288" t="s">
        <v>382</v>
      </c>
      <c r="E45" s="18" t="s">
        <v>19</v>
      </c>
      <c r="F45" s="289">
        <v>0.23999999999999999</v>
      </c>
      <c r="G45" s="39"/>
      <c r="H45" s="45"/>
    </row>
    <row r="46" s="2" customFormat="1" ht="16.8" customHeight="1">
      <c r="A46" s="39"/>
      <c r="B46" s="45"/>
      <c r="C46" s="288" t="s">
        <v>94</v>
      </c>
      <c r="D46" s="288" t="s">
        <v>160</v>
      </c>
      <c r="E46" s="18" t="s">
        <v>19</v>
      </c>
      <c r="F46" s="289">
        <v>0.23999999999999999</v>
      </c>
      <c r="G46" s="39"/>
      <c r="H46" s="45"/>
    </row>
    <row r="47" s="2" customFormat="1" ht="16.8" customHeight="1">
      <c r="A47" s="39"/>
      <c r="B47" s="45"/>
      <c r="C47" s="290" t="s">
        <v>557</v>
      </c>
      <c r="D47" s="39"/>
      <c r="E47" s="39"/>
      <c r="F47" s="39"/>
      <c r="G47" s="39"/>
      <c r="H47" s="45"/>
    </row>
    <row r="48" s="2" customFormat="1" ht="16.8" customHeight="1">
      <c r="A48" s="39"/>
      <c r="B48" s="45"/>
      <c r="C48" s="288" t="s">
        <v>379</v>
      </c>
      <c r="D48" s="288" t="s">
        <v>380</v>
      </c>
      <c r="E48" s="18" t="s">
        <v>96</v>
      </c>
      <c r="F48" s="289">
        <v>0.23999999999999999</v>
      </c>
      <c r="G48" s="39"/>
      <c r="H48" s="45"/>
    </row>
    <row r="49" s="2" customFormat="1">
      <c r="A49" s="39"/>
      <c r="B49" s="45"/>
      <c r="C49" s="288" t="s">
        <v>356</v>
      </c>
      <c r="D49" s="288" t="s">
        <v>571</v>
      </c>
      <c r="E49" s="18" t="s">
        <v>96</v>
      </c>
      <c r="F49" s="289">
        <v>0.25900000000000001</v>
      </c>
      <c r="G49" s="39"/>
      <c r="H49" s="45"/>
    </row>
    <row r="50" s="2" customFormat="1" ht="16.8" customHeight="1">
      <c r="A50" s="39"/>
      <c r="B50" s="45"/>
      <c r="C50" s="288" t="s">
        <v>384</v>
      </c>
      <c r="D50" s="288" t="s">
        <v>572</v>
      </c>
      <c r="E50" s="18" t="s">
        <v>96</v>
      </c>
      <c r="F50" s="289">
        <v>0.23999999999999999</v>
      </c>
      <c r="G50" s="39"/>
      <c r="H50" s="45"/>
    </row>
    <row r="51" s="2" customFormat="1" ht="16.8" customHeight="1">
      <c r="A51" s="39"/>
      <c r="B51" s="45"/>
      <c r="C51" s="284" t="s">
        <v>98</v>
      </c>
      <c r="D51" s="285" t="s">
        <v>99</v>
      </c>
      <c r="E51" s="286" t="s">
        <v>81</v>
      </c>
      <c r="F51" s="287">
        <v>98.599999999999994</v>
      </c>
      <c r="G51" s="39"/>
      <c r="H51" s="45"/>
    </row>
    <row r="52" s="2" customFormat="1" ht="16.8" customHeight="1">
      <c r="A52" s="39"/>
      <c r="B52" s="45"/>
      <c r="C52" s="288" t="s">
        <v>19</v>
      </c>
      <c r="D52" s="288" t="s">
        <v>286</v>
      </c>
      <c r="E52" s="18" t="s">
        <v>19</v>
      </c>
      <c r="F52" s="289">
        <v>104</v>
      </c>
      <c r="G52" s="39"/>
      <c r="H52" s="45"/>
    </row>
    <row r="53" s="2" customFormat="1" ht="16.8" customHeight="1">
      <c r="A53" s="39"/>
      <c r="B53" s="45"/>
      <c r="C53" s="288" t="s">
        <v>19</v>
      </c>
      <c r="D53" s="288" t="s">
        <v>287</v>
      </c>
      <c r="E53" s="18" t="s">
        <v>19</v>
      </c>
      <c r="F53" s="289">
        <v>-5.4000000000000004</v>
      </c>
      <c r="G53" s="39"/>
      <c r="H53" s="45"/>
    </row>
    <row r="54" s="2" customFormat="1" ht="16.8" customHeight="1">
      <c r="A54" s="39"/>
      <c r="B54" s="45"/>
      <c r="C54" s="288" t="s">
        <v>98</v>
      </c>
      <c r="D54" s="288" t="s">
        <v>160</v>
      </c>
      <c r="E54" s="18" t="s">
        <v>19</v>
      </c>
      <c r="F54" s="289">
        <v>98.599999999999994</v>
      </c>
      <c r="G54" s="39"/>
      <c r="H54" s="45"/>
    </row>
    <row r="55" s="2" customFormat="1" ht="16.8" customHeight="1">
      <c r="A55" s="39"/>
      <c r="B55" s="45"/>
      <c r="C55" s="290" t="s">
        <v>557</v>
      </c>
      <c r="D55" s="39"/>
      <c r="E55" s="39"/>
      <c r="F55" s="39"/>
      <c r="G55" s="39"/>
      <c r="H55" s="45"/>
    </row>
    <row r="56" s="2" customFormat="1">
      <c r="A56" s="39"/>
      <c r="B56" s="45"/>
      <c r="C56" s="288" t="s">
        <v>280</v>
      </c>
      <c r="D56" s="288" t="s">
        <v>281</v>
      </c>
      <c r="E56" s="18" t="s">
        <v>81</v>
      </c>
      <c r="F56" s="289">
        <v>101.90000000000001</v>
      </c>
      <c r="G56" s="39"/>
      <c r="H56" s="45"/>
    </row>
    <row r="57" s="2" customFormat="1" ht="16.8" customHeight="1">
      <c r="A57" s="39"/>
      <c r="B57" s="45"/>
      <c r="C57" s="288" t="s">
        <v>300</v>
      </c>
      <c r="D57" s="288" t="s">
        <v>573</v>
      </c>
      <c r="E57" s="18" t="s">
        <v>81</v>
      </c>
      <c r="F57" s="289">
        <v>98.599999999999994</v>
      </c>
      <c r="G57" s="39"/>
      <c r="H57" s="45"/>
    </row>
    <row r="58" s="2" customFormat="1" ht="16.8" customHeight="1">
      <c r="A58" s="39"/>
      <c r="B58" s="45"/>
      <c r="C58" s="288" t="s">
        <v>305</v>
      </c>
      <c r="D58" s="288" t="s">
        <v>574</v>
      </c>
      <c r="E58" s="18" t="s">
        <v>81</v>
      </c>
      <c r="F58" s="289">
        <v>114.91800000000001</v>
      </c>
      <c r="G58" s="39"/>
      <c r="H58" s="45"/>
    </row>
    <row r="59" s="2" customFormat="1" ht="16.8" customHeight="1">
      <c r="A59" s="39"/>
      <c r="B59" s="45"/>
      <c r="C59" s="288" t="s">
        <v>292</v>
      </c>
      <c r="D59" s="288" t="s">
        <v>293</v>
      </c>
      <c r="E59" s="18" t="s">
        <v>81</v>
      </c>
      <c r="F59" s="289">
        <v>118.764</v>
      </c>
      <c r="G59" s="39"/>
      <c r="H59" s="45"/>
    </row>
    <row r="60" s="2" customFormat="1" ht="16.8" customHeight="1">
      <c r="A60" s="39"/>
      <c r="B60" s="45"/>
      <c r="C60" s="284" t="s">
        <v>108</v>
      </c>
      <c r="D60" s="285" t="s">
        <v>109</v>
      </c>
      <c r="E60" s="286" t="s">
        <v>81</v>
      </c>
      <c r="F60" s="287">
        <v>3.2999999999999998</v>
      </c>
      <c r="G60" s="39"/>
      <c r="H60" s="45"/>
    </row>
    <row r="61" s="2" customFormat="1" ht="16.8" customHeight="1">
      <c r="A61" s="39"/>
      <c r="B61" s="45"/>
      <c r="C61" s="288" t="s">
        <v>19</v>
      </c>
      <c r="D61" s="288" t="s">
        <v>288</v>
      </c>
      <c r="E61" s="18" t="s">
        <v>19</v>
      </c>
      <c r="F61" s="289">
        <v>0</v>
      </c>
      <c r="G61" s="39"/>
      <c r="H61" s="45"/>
    </row>
    <row r="62" s="2" customFormat="1" ht="16.8" customHeight="1">
      <c r="A62" s="39"/>
      <c r="B62" s="45"/>
      <c r="C62" s="288" t="s">
        <v>19</v>
      </c>
      <c r="D62" s="288" t="s">
        <v>289</v>
      </c>
      <c r="E62" s="18" t="s">
        <v>19</v>
      </c>
      <c r="F62" s="289">
        <v>3.2999999999999998</v>
      </c>
      <c r="G62" s="39"/>
      <c r="H62" s="45"/>
    </row>
    <row r="63" s="2" customFormat="1" ht="16.8" customHeight="1">
      <c r="A63" s="39"/>
      <c r="B63" s="45"/>
      <c r="C63" s="288" t="s">
        <v>108</v>
      </c>
      <c r="D63" s="288" t="s">
        <v>160</v>
      </c>
      <c r="E63" s="18" t="s">
        <v>19</v>
      </c>
      <c r="F63" s="289">
        <v>3.2999999999999998</v>
      </c>
      <c r="G63" s="39"/>
      <c r="H63" s="45"/>
    </row>
    <row r="64" s="2" customFormat="1" ht="16.8" customHeight="1">
      <c r="A64" s="39"/>
      <c r="B64" s="45"/>
      <c r="C64" s="290" t="s">
        <v>557</v>
      </c>
      <c r="D64" s="39"/>
      <c r="E64" s="39"/>
      <c r="F64" s="39"/>
      <c r="G64" s="39"/>
      <c r="H64" s="45"/>
    </row>
    <row r="65" s="2" customFormat="1">
      <c r="A65" s="39"/>
      <c r="B65" s="45"/>
      <c r="C65" s="288" t="s">
        <v>280</v>
      </c>
      <c r="D65" s="288" t="s">
        <v>281</v>
      </c>
      <c r="E65" s="18" t="s">
        <v>81</v>
      </c>
      <c r="F65" s="289">
        <v>101.90000000000001</v>
      </c>
      <c r="G65" s="39"/>
      <c r="H65" s="45"/>
    </row>
    <row r="66" s="2" customFormat="1" ht="16.8" customHeight="1">
      <c r="A66" s="39"/>
      <c r="B66" s="45"/>
      <c r="C66" s="288" t="s">
        <v>311</v>
      </c>
      <c r="D66" s="288" t="s">
        <v>575</v>
      </c>
      <c r="E66" s="18" t="s">
        <v>81</v>
      </c>
      <c r="F66" s="289">
        <v>3.2999999999999998</v>
      </c>
      <c r="G66" s="39"/>
      <c r="H66" s="45"/>
    </row>
    <row r="67" s="2" customFormat="1" ht="16.8" customHeight="1">
      <c r="A67" s="39"/>
      <c r="B67" s="45"/>
      <c r="C67" s="288" t="s">
        <v>305</v>
      </c>
      <c r="D67" s="288" t="s">
        <v>574</v>
      </c>
      <c r="E67" s="18" t="s">
        <v>81</v>
      </c>
      <c r="F67" s="289">
        <v>3.8460000000000001</v>
      </c>
      <c r="G67" s="39"/>
      <c r="H67" s="45"/>
    </row>
    <row r="68" s="2" customFormat="1" ht="16.8" customHeight="1">
      <c r="A68" s="39"/>
      <c r="B68" s="45"/>
      <c r="C68" s="288" t="s">
        <v>292</v>
      </c>
      <c r="D68" s="288" t="s">
        <v>293</v>
      </c>
      <c r="E68" s="18" t="s">
        <v>81</v>
      </c>
      <c r="F68" s="289">
        <v>118.764</v>
      </c>
      <c r="G68" s="39"/>
      <c r="H68" s="45"/>
    </row>
    <row r="69" s="2" customFormat="1" ht="16.8" customHeight="1">
      <c r="A69" s="39"/>
      <c r="B69" s="45"/>
      <c r="C69" s="284" t="s">
        <v>101</v>
      </c>
      <c r="D69" s="285" t="s">
        <v>102</v>
      </c>
      <c r="E69" s="286" t="s">
        <v>81</v>
      </c>
      <c r="F69" s="287">
        <v>5.2999999999999998</v>
      </c>
      <c r="G69" s="39"/>
      <c r="H69" s="45"/>
    </row>
    <row r="70" s="2" customFormat="1" ht="16.8" customHeight="1">
      <c r="A70" s="39"/>
      <c r="B70" s="45"/>
      <c r="C70" s="288" t="s">
        <v>19</v>
      </c>
      <c r="D70" s="288" t="s">
        <v>337</v>
      </c>
      <c r="E70" s="18" t="s">
        <v>19</v>
      </c>
      <c r="F70" s="289">
        <v>0</v>
      </c>
      <c r="G70" s="39"/>
      <c r="H70" s="45"/>
    </row>
    <row r="71" s="2" customFormat="1" ht="16.8" customHeight="1">
      <c r="A71" s="39"/>
      <c r="B71" s="45"/>
      <c r="C71" s="288" t="s">
        <v>19</v>
      </c>
      <c r="D71" s="288" t="s">
        <v>338</v>
      </c>
      <c r="E71" s="18" t="s">
        <v>19</v>
      </c>
      <c r="F71" s="289">
        <v>4.0499999999999998</v>
      </c>
      <c r="G71" s="39"/>
      <c r="H71" s="45"/>
    </row>
    <row r="72" s="2" customFormat="1" ht="16.8" customHeight="1">
      <c r="A72" s="39"/>
      <c r="B72" s="45"/>
      <c r="C72" s="288" t="s">
        <v>19</v>
      </c>
      <c r="D72" s="288" t="s">
        <v>288</v>
      </c>
      <c r="E72" s="18" t="s">
        <v>19</v>
      </c>
      <c r="F72" s="289">
        <v>0</v>
      </c>
      <c r="G72" s="39"/>
      <c r="H72" s="45"/>
    </row>
    <row r="73" s="2" customFormat="1" ht="16.8" customHeight="1">
      <c r="A73" s="39"/>
      <c r="B73" s="45"/>
      <c r="C73" s="288" t="s">
        <v>19</v>
      </c>
      <c r="D73" s="288" t="s">
        <v>339</v>
      </c>
      <c r="E73" s="18" t="s">
        <v>19</v>
      </c>
      <c r="F73" s="289">
        <v>1.25</v>
      </c>
      <c r="G73" s="39"/>
      <c r="H73" s="45"/>
    </row>
    <row r="74" s="2" customFormat="1" ht="16.8" customHeight="1">
      <c r="A74" s="39"/>
      <c r="B74" s="45"/>
      <c r="C74" s="288" t="s">
        <v>101</v>
      </c>
      <c r="D74" s="288" t="s">
        <v>160</v>
      </c>
      <c r="E74" s="18" t="s">
        <v>19</v>
      </c>
      <c r="F74" s="289">
        <v>5.2999999999999998</v>
      </c>
      <c r="G74" s="39"/>
      <c r="H74" s="45"/>
    </row>
    <row r="75" s="2" customFormat="1" ht="16.8" customHeight="1">
      <c r="A75" s="39"/>
      <c r="B75" s="45"/>
      <c r="C75" s="290" t="s">
        <v>557</v>
      </c>
      <c r="D75" s="39"/>
      <c r="E75" s="39"/>
      <c r="F75" s="39"/>
      <c r="G75" s="39"/>
      <c r="H75" s="45"/>
    </row>
    <row r="76" s="2" customFormat="1" ht="16.8" customHeight="1">
      <c r="A76" s="39"/>
      <c r="B76" s="45"/>
      <c r="C76" s="288" t="s">
        <v>333</v>
      </c>
      <c r="D76" s="288" t="s">
        <v>576</v>
      </c>
      <c r="E76" s="18" t="s">
        <v>81</v>
      </c>
      <c r="F76" s="289">
        <v>5.2999999999999998</v>
      </c>
      <c r="G76" s="39"/>
      <c r="H76" s="45"/>
    </row>
    <row r="77" s="2" customFormat="1">
      <c r="A77" s="39"/>
      <c r="B77" s="45"/>
      <c r="C77" s="288" t="s">
        <v>326</v>
      </c>
      <c r="D77" s="288" t="s">
        <v>577</v>
      </c>
      <c r="E77" s="18" t="s">
        <v>81</v>
      </c>
      <c r="F77" s="289">
        <v>5.2999999999999998</v>
      </c>
      <c r="G77" s="39"/>
      <c r="H77" s="45"/>
    </row>
    <row r="78" s="2" customFormat="1" ht="16.8" customHeight="1">
      <c r="A78" s="39"/>
      <c r="B78" s="45"/>
      <c r="C78" s="288" t="s">
        <v>305</v>
      </c>
      <c r="D78" s="288" t="s">
        <v>574</v>
      </c>
      <c r="E78" s="18" t="s">
        <v>81</v>
      </c>
      <c r="F78" s="289">
        <v>6.3600000000000003</v>
      </c>
      <c r="G78" s="39"/>
      <c r="H78" s="45"/>
    </row>
    <row r="79" s="2" customFormat="1" ht="16.8" customHeight="1">
      <c r="A79" s="39"/>
      <c r="B79" s="45"/>
      <c r="C79" s="288" t="s">
        <v>292</v>
      </c>
      <c r="D79" s="288" t="s">
        <v>293</v>
      </c>
      <c r="E79" s="18" t="s">
        <v>81</v>
      </c>
      <c r="F79" s="289">
        <v>6.3600000000000003</v>
      </c>
      <c r="G79" s="39"/>
      <c r="H79" s="45"/>
    </row>
    <row r="80" s="2" customFormat="1" ht="16.8" customHeight="1">
      <c r="A80" s="39"/>
      <c r="B80" s="45"/>
      <c r="C80" s="284" t="s">
        <v>104</v>
      </c>
      <c r="D80" s="285" t="s">
        <v>105</v>
      </c>
      <c r="E80" s="286" t="s">
        <v>106</v>
      </c>
      <c r="F80" s="287">
        <v>6</v>
      </c>
      <c r="G80" s="39"/>
      <c r="H80" s="45"/>
    </row>
    <row r="81" s="2" customFormat="1" ht="16.8" customHeight="1">
      <c r="A81" s="39"/>
      <c r="B81" s="45"/>
      <c r="C81" s="288" t="s">
        <v>19</v>
      </c>
      <c r="D81" s="288" t="s">
        <v>214</v>
      </c>
      <c r="E81" s="18" t="s">
        <v>19</v>
      </c>
      <c r="F81" s="289">
        <v>6</v>
      </c>
      <c r="G81" s="39"/>
      <c r="H81" s="45"/>
    </row>
    <row r="82" s="2" customFormat="1" ht="16.8" customHeight="1">
      <c r="A82" s="39"/>
      <c r="B82" s="45"/>
      <c r="C82" s="288" t="s">
        <v>104</v>
      </c>
      <c r="D82" s="288" t="s">
        <v>160</v>
      </c>
      <c r="E82" s="18" t="s">
        <v>19</v>
      </c>
      <c r="F82" s="289">
        <v>6</v>
      </c>
      <c r="G82" s="39"/>
      <c r="H82" s="45"/>
    </row>
    <row r="83" s="2" customFormat="1" ht="16.8" customHeight="1">
      <c r="A83" s="39"/>
      <c r="B83" s="45"/>
      <c r="C83" s="290" t="s">
        <v>557</v>
      </c>
      <c r="D83" s="39"/>
      <c r="E83" s="39"/>
      <c r="F83" s="39"/>
      <c r="G83" s="39"/>
      <c r="H83" s="45"/>
    </row>
    <row r="84" s="2" customFormat="1" ht="16.8" customHeight="1">
      <c r="A84" s="39"/>
      <c r="B84" s="45"/>
      <c r="C84" s="288" t="s">
        <v>210</v>
      </c>
      <c r="D84" s="288" t="s">
        <v>578</v>
      </c>
      <c r="E84" s="18" t="s">
        <v>106</v>
      </c>
      <c r="F84" s="289">
        <v>6</v>
      </c>
      <c r="G84" s="39"/>
      <c r="H84" s="45"/>
    </row>
    <row r="85" s="2" customFormat="1" ht="16.8" customHeight="1">
      <c r="A85" s="39"/>
      <c r="B85" s="45"/>
      <c r="C85" s="288" t="s">
        <v>216</v>
      </c>
      <c r="D85" s="288" t="s">
        <v>579</v>
      </c>
      <c r="E85" s="18" t="s">
        <v>106</v>
      </c>
      <c r="F85" s="289">
        <v>270</v>
      </c>
      <c r="G85" s="39"/>
      <c r="H85" s="45"/>
    </row>
    <row r="86" s="2" customFormat="1" ht="16.8" customHeight="1">
      <c r="A86" s="39"/>
      <c r="B86" s="45"/>
      <c r="C86" s="288" t="s">
        <v>222</v>
      </c>
      <c r="D86" s="288" t="s">
        <v>580</v>
      </c>
      <c r="E86" s="18" t="s">
        <v>106</v>
      </c>
      <c r="F86" s="289">
        <v>6</v>
      </c>
      <c r="G86" s="39"/>
      <c r="H86" s="45"/>
    </row>
    <row r="87" s="2" customFormat="1" ht="7.44" customHeight="1">
      <c r="A87" s="39"/>
      <c r="B87" s="152"/>
      <c r="C87" s="153"/>
      <c r="D87" s="153"/>
      <c r="E87" s="153"/>
      <c r="F87" s="153"/>
      <c r="G87" s="153"/>
      <c r="H87" s="45"/>
    </row>
    <row r="88" s="2" customFormat="1">
      <c r="A88" s="39"/>
      <c r="B88" s="39"/>
      <c r="C88" s="39"/>
      <c r="D88" s="39"/>
      <c r="E88" s="39"/>
      <c r="F88" s="39"/>
      <c r="G88" s="39"/>
      <c r="H88" s="39"/>
    </row>
  </sheetData>
  <sheetProtection sheet="1" formatColumns="0" formatRows="0" objects="1" scenarios="1" spinCount="100000" saltValue="YpS0ONK4aDfI65kjLtMD+0aWpGYyrNur6i+laNUfGHt68IvMjbTVuBa97nJpYYNEHAEaGd8fTezrBI+GZzcbtA==" hashValue="dXSoe6dZtsYcddp5eT4LBJPejYBqLUnxSxAXWEGYefFZJbliwkPZYIUqUwWFdlaFwUp0WGieSs+7DaZqPcCe7g==" algorithmName="SHA-512" password="CC3F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Vašek</dc:creator>
  <cp:lastModifiedBy>Tomáš Vašek</cp:lastModifiedBy>
  <dcterms:created xsi:type="dcterms:W3CDTF">2025-02-13T09:26:29Z</dcterms:created>
  <dcterms:modified xsi:type="dcterms:W3CDTF">2025-02-13T09:26:32Z</dcterms:modified>
</cp:coreProperties>
</file>